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7125" yWindow="1200" windowWidth="27135" windowHeight="16440"/>
  </bookViews>
  <sheets>
    <sheet name="Data" sheetId="3" r:id="rId1"/>
    <sheet name="STD" sheetId="1" r:id="rId2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70" i="3"/>
  <c r="P169"/>
  <c r="P168"/>
  <c r="P167"/>
  <c r="P166"/>
  <c r="P165"/>
  <c r="P164"/>
  <c r="P163"/>
  <c r="P162"/>
  <c r="P161"/>
  <c r="P160"/>
  <c r="P159"/>
  <c r="P158"/>
  <c r="P157"/>
  <c r="P156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O38"/>
  <c r="K38"/>
  <c r="N38"/>
  <c r="J38"/>
  <c r="M38"/>
  <c r="L38"/>
  <c r="O37"/>
  <c r="K37"/>
  <c r="N37"/>
  <c r="J37"/>
  <c r="M37"/>
  <c r="L37"/>
  <c r="O36"/>
  <c r="K36"/>
  <c r="N36"/>
  <c r="J36"/>
  <c r="M36"/>
  <c r="L36"/>
  <c r="O35"/>
  <c r="K35"/>
  <c r="N35"/>
  <c r="J35"/>
  <c r="M35"/>
  <c r="L35"/>
  <c r="O34"/>
  <c r="K34"/>
  <c r="N34"/>
  <c r="J34"/>
  <c r="M34"/>
  <c r="L34"/>
  <c r="O33"/>
  <c r="K33"/>
  <c r="N33"/>
  <c r="J33"/>
  <c r="M33"/>
  <c r="L33"/>
  <c r="O32"/>
  <c r="K32"/>
  <c r="N32"/>
  <c r="J32"/>
  <c r="M32"/>
  <c r="L32"/>
  <c r="O31"/>
  <c r="K31"/>
  <c r="N31"/>
  <c r="J31"/>
  <c r="M31"/>
  <c r="L31"/>
  <c r="O30"/>
  <c r="K30"/>
  <c r="N30"/>
  <c r="J30"/>
  <c r="M30"/>
  <c r="L30"/>
  <c r="O29"/>
  <c r="K29"/>
  <c r="N29"/>
  <c r="J29"/>
  <c r="M29"/>
  <c r="L29"/>
  <c r="O28"/>
  <c r="K28"/>
  <c r="N28"/>
  <c r="J28"/>
  <c r="M28"/>
  <c r="L28"/>
  <c r="O27"/>
  <c r="K27"/>
  <c r="N27"/>
  <c r="J27"/>
  <c r="M27"/>
  <c r="L27"/>
  <c r="O26"/>
  <c r="K26"/>
  <c r="N26"/>
  <c r="J26"/>
  <c r="M26"/>
  <c r="L26"/>
  <c r="O25"/>
  <c r="K25"/>
  <c r="N25"/>
  <c r="J25"/>
  <c r="M25"/>
  <c r="L25"/>
  <c r="O24"/>
  <c r="K24"/>
  <c r="N24"/>
  <c r="J24"/>
  <c r="M24"/>
  <c r="L24"/>
  <c r="O23"/>
  <c r="K23"/>
  <c r="N23"/>
  <c r="J23"/>
  <c r="M23"/>
  <c r="L23"/>
  <c r="O22"/>
  <c r="K22"/>
  <c r="N22"/>
  <c r="J22"/>
  <c r="M22"/>
  <c r="L22"/>
  <c r="O21"/>
  <c r="K21"/>
  <c r="N21"/>
  <c r="J21"/>
  <c r="M21"/>
  <c r="L21"/>
  <c r="O20"/>
  <c r="K20"/>
  <c r="N20"/>
  <c r="J20"/>
  <c r="M20"/>
  <c r="L20"/>
  <c r="O19"/>
  <c r="K19"/>
  <c r="N19"/>
  <c r="J19"/>
  <c r="M19"/>
  <c r="L19"/>
  <c r="O18"/>
  <c r="K18"/>
  <c r="N18"/>
  <c r="J18"/>
  <c r="M18"/>
  <c r="L18"/>
  <c r="O17"/>
  <c r="K17"/>
  <c r="N17"/>
  <c r="J17"/>
  <c r="M17"/>
  <c r="L17"/>
  <c r="O16"/>
  <c r="K16"/>
  <c r="N16"/>
  <c r="J16"/>
  <c r="M16"/>
  <c r="L16"/>
  <c r="O15"/>
  <c r="K15"/>
  <c r="N15"/>
  <c r="J15"/>
  <c r="M15"/>
  <c r="L15"/>
  <c r="O14"/>
  <c r="K14"/>
  <c r="N14"/>
  <c r="J14"/>
  <c r="M14"/>
  <c r="L14"/>
  <c r="O13"/>
  <c r="K13"/>
  <c r="N13"/>
  <c r="J13"/>
  <c r="M13"/>
  <c r="L13"/>
  <c r="O12"/>
  <c r="K12"/>
  <c r="N12"/>
  <c r="J12"/>
  <c r="M12"/>
  <c r="L12"/>
  <c r="O11"/>
  <c r="K11"/>
  <c r="N11"/>
  <c r="J11"/>
  <c r="M11"/>
  <c r="L11"/>
  <c r="O10"/>
  <c r="K10"/>
  <c r="N10"/>
  <c r="J10"/>
  <c r="M10"/>
  <c r="L10"/>
  <c r="O9"/>
  <c r="K9"/>
  <c r="N9"/>
  <c r="J9"/>
  <c r="M9"/>
  <c r="L9"/>
  <c r="O8"/>
  <c r="K8"/>
  <c r="N8"/>
  <c r="J8"/>
  <c r="M8"/>
  <c r="L8"/>
  <c r="O7"/>
  <c r="K7"/>
  <c r="N7"/>
  <c r="J7"/>
  <c r="M7"/>
  <c r="L7"/>
  <c r="O6"/>
  <c r="K6"/>
  <c r="N6"/>
  <c r="J6"/>
  <c r="M6"/>
  <c r="L6"/>
  <c r="O5"/>
  <c r="K5"/>
  <c r="N5"/>
  <c r="J5"/>
  <c r="M5"/>
  <c r="L5"/>
  <c r="O153"/>
  <c r="K153"/>
  <c r="N153"/>
  <c r="J153"/>
  <c r="M153"/>
  <c r="L153"/>
  <c r="O152"/>
  <c r="K152"/>
  <c r="N152"/>
  <c r="J152"/>
  <c r="M152"/>
  <c r="L152"/>
  <c r="O151"/>
  <c r="K151"/>
  <c r="N151"/>
  <c r="J151"/>
  <c r="M151"/>
  <c r="L151"/>
  <c r="O150"/>
  <c r="K150"/>
  <c r="N150"/>
  <c r="J150"/>
  <c r="M150"/>
  <c r="L150"/>
  <c r="O149"/>
  <c r="K149"/>
  <c r="N149"/>
  <c r="J149"/>
  <c r="M149"/>
  <c r="L149"/>
  <c r="O148"/>
  <c r="K148"/>
  <c r="N148"/>
  <c r="J148"/>
  <c r="M148"/>
  <c r="L148"/>
  <c r="O147"/>
  <c r="K147"/>
  <c r="N147"/>
  <c r="J147"/>
  <c r="M147"/>
  <c r="L147"/>
  <c r="O146"/>
  <c r="K146"/>
  <c r="N146"/>
  <c r="J146"/>
  <c r="M146"/>
  <c r="L146"/>
  <c r="O145"/>
  <c r="K145"/>
  <c r="N145"/>
  <c r="J145"/>
  <c r="M145"/>
  <c r="L145"/>
  <c r="O144"/>
  <c r="K144"/>
  <c r="N144"/>
  <c r="J144"/>
  <c r="M144"/>
  <c r="L144"/>
  <c r="O143"/>
  <c r="K143"/>
  <c r="N143"/>
  <c r="J143"/>
  <c r="M143"/>
  <c r="L143"/>
  <c r="O142"/>
  <c r="K142"/>
  <c r="N142"/>
  <c r="J142"/>
  <c r="M142"/>
  <c r="L142"/>
  <c r="O141"/>
  <c r="K141"/>
  <c r="N141"/>
  <c r="J141"/>
  <c r="M141"/>
  <c r="L141"/>
  <c r="O140"/>
  <c r="K140"/>
  <c r="N140"/>
  <c r="J140"/>
  <c r="M140"/>
  <c r="L140"/>
  <c r="O139"/>
  <c r="K139"/>
  <c r="N139"/>
  <c r="J139"/>
  <c r="M139"/>
  <c r="L139"/>
  <c r="O138"/>
  <c r="K138"/>
  <c r="N138"/>
  <c r="J138"/>
  <c r="M138"/>
  <c r="L138"/>
  <c r="O137"/>
  <c r="K137"/>
  <c r="N137"/>
  <c r="J137"/>
  <c r="M137"/>
  <c r="L137"/>
  <c r="O136"/>
  <c r="K136"/>
  <c r="N136"/>
  <c r="J136"/>
  <c r="M136"/>
  <c r="L136"/>
  <c r="O135"/>
  <c r="K135"/>
  <c r="N135"/>
  <c r="J135"/>
  <c r="M135"/>
  <c r="L135"/>
  <c r="O134"/>
  <c r="K134"/>
  <c r="N134"/>
  <c r="J134"/>
  <c r="M134"/>
  <c r="L134"/>
  <c r="O133"/>
  <c r="K133"/>
  <c r="N133"/>
  <c r="J133"/>
  <c r="M133"/>
  <c r="L133"/>
  <c r="O132"/>
  <c r="K132"/>
  <c r="N132"/>
  <c r="J132"/>
  <c r="M132"/>
  <c r="L132"/>
  <c r="O131"/>
  <c r="K131"/>
  <c r="N131"/>
  <c r="J131"/>
  <c r="M131"/>
  <c r="L131"/>
  <c r="O129"/>
  <c r="K129"/>
  <c r="N129"/>
  <c r="J129"/>
  <c r="M129"/>
  <c r="L129"/>
  <c r="O128"/>
  <c r="K128"/>
  <c r="N128"/>
  <c r="J128"/>
  <c r="M128"/>
  <c r="L128"/>
  <c r="O127"/>
  <c r="K127"/>
  <c r="N127"/>
  <c r="J127"/>
  <c r="M127"/>
  <c r="L127"/>
  <c r="O126"/>
  <c r="K126"/>
  <c r="N126"/>
  <c r="J126"/>
  <c r="M126"/>
  <c r="L126"/>
  <c r="O125"/>
  <c r="K125"/>
  <c r="N125"/>
  <c r="J125"/>
  <c r="M125"/>
  <c r="L125"/>
  <c r="O130"/>
  <c r="K130"/>
  <c r="N130"/>
  <c r="J130"/>
  <c r="M130"/>
  <c r="L130"/>
  <c r="O124"/>
  <c r="K124"/>
  <c r="N124"/>
  <c r="J124"/>
  <c r="M124"/>
  <c r="L124"/>
  <c r="O123"/>
  <c r="K123"/>
  <c r="N123"/>
  <c r="J123"/>
  <c r="M123"/>
  <c r="L123"/>
  <c r="O122"/>
  <c r="K122"/>
  <c r="N122"/>
  <c r="J122"/>
  <c r="M122"/>
  <c r="L122"/>
  <c r="O121"/>
  <c r="K121"/>
  <c r="N121"/>
  <c r="J121"/>
  <c r="M121"/>
  <c r="L121"/>
  <c r="O120"/>
  <c r="K120"/>
  <c r="N120"/>
  <c r="J120"/>
  <c r="M120"/>
  <c r="L120"/>
  <c r="O119"/>
  <c r="K119"/>
  <c r="N119"/>
  <c r="J119"/>
  <c r="M119"/>
  <c r="L119"/>
  <c r="O118"/>
  <c r="K118"/>
  <c r="N118"/>
  <c r="J118"/>
  <c r="M118"/>
  <c r="L118"/>
  <c r="O117"/>
  <c r="K117"/>
  <c r="N117"/>
  <c r="J117"/>
  <c r="M117"/>
  <c r="L117"/>
  <c r="O116"/>
  <c r="K116"/>
  <c r="N116"/>
  <c r="J116"/>
  <c r="M116"/>
  <c r="L116"/>
  <c r="O115"/>
  <c r="K115"/>
  <c r="N115"/>
  <c r="J115"/>
  <c r="M115"/>
  <c r="L115"/>
  <c r="O114"/>
  <c r="K114"/>
  <c r="N114"/>
  <c r="J114"/>
  <c r="M114"/>
  <c r="L114"/>
  <c r="O113"/>
  <c r="K113"/>
  <c r="N113"/>
  <c r="J113"/>
  <c r="M113"/>
  <c r="L113"/>
  <c r="O112"/>
  <c r="K112"/>
  <c r="N112"/>
  <c r="J112"/>
  <c r="M112"/>
  <c r="L112"/>
  <c r="O111"/>
  <c r="K111"/>
  <c r="N111"/>
  <c r="J111"/>
  <c r="M111"/>
  <c r="L111"/>
  <c r="O110"/>
  <c r="K110"/>
  <c r="N110"/>
  <c r="J110"/>
  <c r="M110"/>
  <c r="L110"/>
  <c r="O109"/>
  <c r="K109"/>
  <c r="N109"/>
  <c r="J109"/>
  <c r="M109"/>
  <c r="L109"/>
  <c r="O108"/>
  <c r="K108"/>
  <c r="N108"/>
  <c r="J108"/>
  <c r="M108"/>
  <c r="L108"/>
  <c r="O107"/>
  <c r="K107"/>
  <c r="N107"/>
  <c r="J107"/>
  <c r="M107"/>
  <c r="L107"/>
  <c r="O106"/>
  <c r="K106"/>
  <c r="N106"/>
  <c r="J106"/>
  <c r="M106"/>
  <c r="L106"/>
  <c r="O104"/>
  <c r="K104"/>
  <c r="N104"/>
  <c r="J104"/>
  <c r="M104"/>
  <c r="L104"/>
  <c r="O105"/>
  <c r="K105"/>
  <c r="N105"/>
  <c r="J105"/>
  <c r="M105"/>
  <c r="L105"/>
  <c r="O103"/>
  <c r="K103"/>
  <c r="N103"/>
  <c r="J103"/>
  <c r="M103"/>
  <c r="L103"/>
  <c r="O102"/>
  <c r="K102"/>
  <c r="N102"/>
  <c r="J102"/>
  <c r="M102"/>
  <c r="L102"/>
  <c r="O101"/>
  <c r="K101"/>
  <c r="N101"/>
  <c r="J101"/>
  <c r="M101"/>
  <c r="L101"/>
  <c r="O100"/>
  <c r="K100"/>
  <c r="N100"/>
  <c r="J100"/>
  <c r="M100"/>
  <c r="L100"/>
  <c r="O99"/>
  <c r="K99"/>
  <c r="N99"/>
  <c r="J99"/>
  <c r="M99"/>
  <c r="L99"/>
  <c r="O98"/>
  <c r="K98"/>
  <c r="N98"/>
  <c r="J98"/>
  <c r="M98"/>
  <c r="L98"/>
  <c r="O97"/>
  <c r="K97"/>
  <c r="N97"/>
  <c r="J97"/>
  <c r="M97"/>
  <c r="L97"/>
  <c r="O96"/>
  <c r="K96"/>
  <c r="N96"/>
  <c r="J96"/>
  <c r="M96"/>
  <c r="L96"/>
  <c r="O95"/>
  <c r="K95"/>
  <c r="N95"/>
  <c r="J95"/>
  <c r="M95"/>
  <c r="L95"/>
  <c r="O94"/>
  <c r="K94"/>
  <c r="N94"/>
  <c r="J94"/>
  <c r="M94"/>
  <c r="L94"/>
  <c r="O93"/>
  <c r="K93"/>
  <c r="N93"/>
  <c r="J93"/>
  <c r="M93"/>
  <c r="L93"/>
  <c r="O92"/>
  <c r="K92"/>
  <c r="N92"/>
  <c r="J92"/>
  <c r="M92"/>
  <c r="L92"/>
  <c r="O91"/>
  <c r="K91"/>
  <c r="N91"/>
  <c r="J91"/>
  <c r="M91"/>
  <c r="L91"/>
  <c r="O90"/>
  <c r="K90"/>
  <c r="N90"/>
  <c r="J90"/>
  <c r="M90"/>
  <c r="L90"/>
  <c r="O89"/>
  <c r="K89"/>
  <c r="N89"/>
  <c r="J89"/>
  <c r="M89"/>
  <c r="L89"/>
  <c r="O88"/>
  <c r="K88"/>
  <c r="N88"/>
  <c r="J88"/>
  <c r="M88"/>
  <c r="L88"/>
  <c r="O87"/>
  <c r="K87"/>
  <c r="N87"/>
  <c r="J87"/>
  <c r="M87"/>
  <c r="L87"/>
  <c r="O86"/>
  <c r="K86"/>
  <c r="N86"/>
  <c r="J86"/>
  <c r="M86"/>
  <c r="L86"/>
  <c r="O85"/>
  <c r="K85"/>
  <c r="N85"/>
  <c r="J85"/>
  <c r="M85"/>
  <c r="L85"/>
  <c r="O84"/>
  <c r="K84"/>
  <c r="N84"/>
  <c r="J84"/>
  <c r="M84"/>
  <c r="L84"/>
  <c r="O83"/>
  <c r="K83"/>
  <c r="N83"/>
  <c r="J83"/>
  <c r="M83"/>
  <c r="L83"/>
  <c r="O80"/>
  <c r="K80"/>
  <c r="N80"/>
  <c r="J80"/>
  <c r="M80"/>
  <c r="L80"/>
  <c r="O79"/>
  <c r="K79"/>
  <c r="N79"/>
  <c r="J79"/>
  <c r="M79"/>
  <c r="L79"/>
  <c r="O78"/>
  <c r="K78"/>
  <c r="N78"/>
  <c r="J78"/>
  <c r="M78"/>
  <c r="L78"/>
  <c r="O77"/>
  <c r="K77"/>
  <c r="N77"/>
  <c r="J77"/>
  <c r="M77"/>
  <c r="L77"/>
  <c r="O76"/>
  <c r="K76"/>
  <c r="N76"/>
  <c r="J76"/>
  <c r="M76"/>
  <c r="L76"/>
  <c r="O75"/>
  <c r="K75"/>
  <c r="N75"/>
  <c r="J75"/>
  <c r="M75"/>
  <c r="L75"/>
  <c r="O74"/>
  <c r="K74"/>
  <c r="N74"/>
  <c r="J74"/>
  <c r="M74"/>
  <c r="L74"/>
  <c r="O73"/>
  <c r="K73"/>
  <c r="N73"/>
  <c r="J73"/>
  <c r="M73"/>
  <c r="L73"/>
  <c r="O72"/>
  <c r="K72"/>
  <c r="N72"/>
  <c r="J72"/>
  <c r="M72"/>
  <c r="L72"/>
  <c r="O71"/>
  <c r="K71"/>
  <c r="N71"/>
  <c r="J71"/>
  <c r="M71"/>
  <c r="L71"/>
  <c r="O70"/>
  <c r="K70"/>
  <c r="N70"/>
  <c r="J70"/>
  <c r="M70"/>
  <c r="L70"/>
  <c r="O69"/>
  <c r="K69"/>
  <c r="N69"/>
  <c r="J69"/>
  <c r="M69"/>
  <c r="L69"/>
  <c r="O68"/>
  <c r="K68"/>
  <c r="N68"/>
  <c r="J68"/>
  <c r="M68"/>
  <c r="L68"/>
  <c r="O67"/>
  <c r="K67"/>
  <c r="N67"/>
  <c r="J67"/>
  <c r="M67"/>
  <c r="L67"/>
  <c r="O66"/>
  <c r="K66"/>
  <c r="N66"/>
  <c r="J66"/>
  <c r="M66"/>
  <c r="L66"/>
  <c r="O65"/>
  <c r="K65"/>
  <c r="N65"/>
  <c r="J65"/>
  <c r="M65"/>
  <c r="L65"/>
  <c r="O64"/>
  <c r="K64"/>
  <c r="N64"/>
  <c r="J64"/>
  <c r="M64"/>
  <c r="L64"/>
  <c r="O63"/>
  <c r="K63"/>
  <c r="N63"/>
  <c r="J63"/>
  <c r="M63"/>
  <c r="L63"/>
  <c r="O62"/>
  <c r="K62"/>
  <c r="N62"/>
  <c r="J62"/>
  <c r="M62"/>
  <c r="L62"/>
  <c r="O61"/>
  <c r="K61"/>
  <c r="N61"/>
  <c r="J61"/>
  <c r="M61"/>
  <c r="L61"/>
  <c r="O60"/>
  <c r="K60"/>
  <c r="N60"/>
  <c r="J60"/>
  <c r="M60"/>
  <c r="L60"/>
  <c r="O59"/>
  <c r="K59"/>
  <c r="N59"/>
  <c r="J59"/>
  <c r="M59"/>
  <c r="L59"/>
  <c r="O58"/>
  <c r="K58"/>
  <c r="N58"/>
  <c r="J58"/>
  <c r="M58"/>
  <c r="L58"/>
  <c r="O57"/>
  <c r="K57"/>
  <c r="N57"/>
  <c r="J57"/>
  <c r="M57"/>
  <c r="L57"/>
  <c r="O56"/>
  <c r="K56"/>
  <c r="N56"/>
  <c r="J56"/>
  <c r="M56"/>
  <c r="L56"/>
  <c r="O55"/>
  <c r="K55"/>
  <c r="N55"/>
  <c r="J55"/>
  <c r="M55"/>
  <c r="L55"/>
  <c r="O54"/>
  <c r="K54"/>
  <c r="N54"/>
  <c r="J54"/>
  <c r="M54"/>
  <c r="L54"/>
  <c r="O53"/>
  <c r="K53"/>
  <c r="N53"/>
  <c r="J53"/>
  <c r="M53"/>
  <c r="L53"/>
  <c r="O52"/>
  <c r="K52"/>
  <c r="N52"/>
  <c r="J52"/>
  <c r="M52"/>
  <c r="L52"/>
  <c r="O51"/>
  <c r="K51"/>
  <c r="N51"/>
  <c r="J51"/>
  <c r="M51"/>
  <c r="L51"/>
  <c r="O50"/>
  <c r="K50"/>
  <c r="N50"/>
  <c r="J50"/>
  <c r="M50"/>
  <c r="L50"/>
  <c r="O49"/>
  <c r="K49"/>
  <c r="N49"/>
  <c r="J49"/>
  <c r="M49"/>
  <c r="L49"/>
  <c r="O48"/>
  <c r="K48"/>
  <c r="N48"/>
  <c r="J48"/>
  <c r="M48"/>
  <c r="L48"/>
  <c r="O47"/>
  <c r="K47"/>
  <c r="N47"/>
  <c r="J47"/>
  <c r="M47"/>
  <c r="L47"/>
  <c r="O46"/>
  <c r="K46"/>
  <c r="N46"/>
  <c r="J46"/>
  <c r="M46"/>
  <c r="L46"/>
  <c r="O45"/>
  <c r="K45"/>
  <c r="N45"/>
  <c r="J45"/>
  <c r="M45"/>
  <c r="L45"/>
  <c r="O44"/>
  <c r="K44"/>
  <c r="N44"/>
  <c r="J44"/>
  <c r="M44"/>
  <c r="L44"/>
  <c r="O43"/>
  <c r="K43"/>
  <c r="N43"/>
  <c r="J43"/>
  <c r="M43"/>
  <c r="L43"/>
  <c r="O42"/>
  <c r="K42"/>
  <c r="N42"/>
  <c r="J42"/>
  <c r="M42"/>
  <c r="L42"/>
  <c r="O41"/>
  <c r="K41"/>
  <c r="N41"/>
  <c r="J41"/>
  <c r="M41"/>
  <c r="L41"/>
  <c r="O170"/>
  <c r="K170"/>
  <c r="N170"/>
  <c r="J170"/>
  <c r="M170"/>
  <c r="L170"/>
  <c r="O169"/>
  <c r="K169"/>
  <c r="N169"/>
  <c r="J169"/>
  <c r="M169"/>
  <c r="L169"/>
  <c r="O168"/>
  <c r="K168"/>
  <c r="N168"/>
  <c r="J168"/>
  <c r="M168"/>
  <c r="L168"/>
  <c r="O167"/>
  <c r="K167"/>
  <c r="N167"/>
  <c r="J167"/>
  <c r="M167"/>
  <c r="L167"/>
  <c r="O163"/>
  <c r="K163"/>
  <c r="N163"/>
  <c r="J163"/>
  <c r="M163"/>
  <c r="L163"/>
  <c r="O166"/>
  <c r="K166"/>
  <c r="N166"/>
  <c r="J166"/>
  <c r="M166"/>
  <c r="L166"/>
  <c r="O165"/>
  <c r="K165"/>
  <c r="N165"/>
  <c r="J165"/>
  <c r="M165"/>
  <c r="L165"/>
  <c r="O164"/>
  <c r="K164"/>
  <c r="N164"/>
  <c r="J164"/>
  <c r="M164"/>
  <c r="L164"/>
  <c r="O162"/>
  <c r="K162"/>
  <c r="N162"/>
  <c r="J162"/>
  <c r="M162"/>
  <c r="L162"/>
  <c r="O161"/>
  <c r="K161"/>
  <c r="N161"/>
  <c r="J161"/>
  <c r="M161"/>
  <c r="L161"/>
  <c r="O160"/>
  <c r="K160"/>
  <c r="N160"/>
  <c r="J160"/>
  <c r="M160"/>
  <c r="L160"/>
  <c r="O159"/>
  <c r="K159"/>
  <c r="N159"/>
  <c r="J159"/>
  <c r="M159"/>
  <c r="L159"/>
  <c r="O158"/>
  <c r="K158"/>
  <c r="N158"/>
  <c r="J158"/>
  <c r="M158"/>
  <c r="L158"/>
  <c r="O157"/>
  <c r="K157"/>
  <c r="N157"/>
  <c r="J157"/>
  <c r="M157"/>
  <c r="L157"/>
  <c r="O156"/>
  <c r="K156"/>
  <c r="N156"/>
  <c r="J156"/>
  <c r="M156"/>
  <c r="L156"/>
</calcChain>
</file>

<file path=xl/sharedStrings.xml><?xml version="1.0" encoding="utf-8"?>
<sst xmlns="http://schemas.openxmlformats.org/spreadsheetml/2006/main" count="216" uniqueCount="204">
  <si>
    <t>beta 2/3Yb</t>
  </si>
  <si>
    <t>2σ</t>
  </si>
  <si>
    <t>beta 7/9Hf</t>
  </si>
  <si>
    <t>1257-A-408-8</t>
  </si>
  <si>
    <t>1257-A-408-9</t>
  </si>
  <si>
    <t>1257-A-408-31</t>
  </si>
  <si>
    <t>1257-A-408-37</t>
  </si>
  <si>
    <t>1257-A-408-49</t>
  </si>
  <si>
    <t>1257-A-408-50</t>
  </si>
  <si>
    <t>1257-A-408-52</t>
  </si>
  <si>
    <t>1258-A-408-22</t>
  </si>
  <si>
    <t>1258-A-408-31</t>
  </si>
  <si>
    <t>1258-A-408-35</t>
  </si>
  <si>
    <t>1258-A-408-4</t>
  </si>
  <si>
    <t>1258-A-408-47</t>
  </si>
  <si>
    <t>1258-A-408-50</t>
  </si>
  <si>
    <t>1258-A-408-51</t>
  </si>
  <si>
    <t>1258-A-408-58</t>
  </si>
  <si>
    <t>Ple-001</t>
  </si>
  <si>
    <t>Ple-002</t>
  </si>
  <si>
    <t>Ple-003</t>
  </si>
  <si>
    <t>Ple-004</t>
  </si>
  <si>
    <t>Ple-005</t>
  </si>
  <si>
    <t>Qinghu-01</t>
  </si>
  <si>
    <t>Qinghu-02</t>
  </si>
  <si>
    <t>Qinghu-03</t>
  </si>
  <si>
    <t>Qinghu-04</t>
  </si>
  <si>
    <t>Qinghu-05</t>
  </si>
  <si>
    <t>Qinghu-06</t>
  </si>
  <si>
    <t>Qinghu-07</t>
  </si>
  <si>
    <t>Qinghu-08</t>
  </si>
  <si>
    <t>Qinghu-09</t>
  </si>
  <si>
    <t>Qinghu-10</t>
  </si>
  <si>
    <t>Tem-01</t>
  </si>
  <si>
    <t>Tem-02</t>
  </si>
  <si>
    <t>Tem-03</t>
  </si>
  <si>
    <t>Tem-04</t>
  </si>
  <si>
    <t>Tem-05</t>
  </si>
  <si>
    <t>Tem-06</t>
  </si>
  <si>
    <t>Tem-07</t>
  </si>
  <si>
    <t>Age, Ma</t>
  </si>
  <si>
    <r>
      <rPr>
        <b/>
        <vertAlign val="superscript"/>
        <sz val="12"/>
        <color indexed="8"/>
        <rFont val="Times New Roman"/>
        <family val="1"/>
        <charset val="204"/>
      </rPr>
      <t>176</t>
    </r>
    <r>
      <rPr>
        <b/>
        <sz val="12"/>
        <color indexed="8"/>
        <rFont val="Times New Roman"/>
        <family val="1"/>
        <charset val="204"/>
      </rPr>
      <t>Yb/</t>
    </r>
    <r>
      <rPr>
        <b/>
        <vertAlign val="superscript"/>
        <sz val="12"/>
        <color indexed="8"/>
        <rFont val="Times New Roman"/>
        <family val="1"/>
        <charset val="204"/>
      </rPr>
      <t>177</t>
    </r>
    <r>
      <rPr>
        <b/>
        <sz val="12"/>
        <color indexed="8"/>
        <rFont val="Times New Roman"/>
        <family val="1"/>
        <charset val="204"/>
      </rPr>
      <t>Hf</t>
    </r>
  </si>
  <si>
    <r>
      <t>176</t>
    </r>
    <r>
      <rPr>
        <b/>
        <sz val="12"/>
        <rFont val="Times New Roman"/>
        <family val="1"/>
        <charset val="204"/>
      </rPr>
      <t>Hf/</t>
    </r>
    <r>
      <rPr>
        <b/>
        <vertAlign val="superscript"/>
        <sz val="12"/>
        <rFont val="Times New Roman"/>
        <family val="1"/>
        <charset val="204"/>
      </rPr>
      <t>177</t>
    </r>
    <r>
      <rPr>
        <b/>
        <sz val="12"/>
        <rFont val="Times New Roman"/>
        <family val="1"/>
        <charset val="204"/>
      </rPr>
      <t>Hf</t>
    </r>
  </si>
  <si>
    <r>
      <t>176</t>
    </r>
    <r>
      <rPr>
        <b/>
        <sz val="12"/>
        <rFont val="Times New Roman"/>
        <family val="1"/>
        <charset val="204"/>
      </rPr>
      <t>Hf/</t>
    </r>
    <r>
      <rPr>
        <b/>
        <vertAlign val="superscript"/>
        <sz val="12"/>
        <rFont val="Times New Roman"/>
        <family val="1"/>
        <charset val="204"/>
      </rPr>
      <t>177</t>
    </r>
    <r>
      <rPr>
        <b/>
        <sz val="12"/>
        <rFont val="Times New Roman"/>
        <family val="1"/>
        <charset val="204"/>
      </rPr>
      <t>Hf(t)</t>
    </r>
  </si>
  <si>
    <r>
      <t>(176</t>
    </r>
    <r>
      <rPr>
        <b/>
        <sz val="12"/>
        <rFont val="Times New Roman"/>
        <family val="1"/>
        <charset val="204"/>
      </rPr>
      <t>Hf/</t>
    </r>
    <r>
      <rPr>
        <b/>
        <vertAlign val="superscript"/>
        <sz val="12"/>
        <rFont val="Times New Roman"/>
        <family val="1"/>
        <charset val="204"/>
      </rPr>
      <t>177</t>
    </r>
    <r>
      <rPr>
        <b/>
        <sz val="12"/>
        <rFont val="Times New Roman"/>
        <family val="1"/>
        <charset val="204"/>
      </rPr>
      <t>Hf)</t>
    </r>
    <r>
      <rPr>
        <b/>
        <vertAlign val="subscript"/>
        <sz val="12"/>
        <rFont val="Times New Roman"/>
        <family val="1"/>
        <charset val="204"/>
      </rPr>
      <t>CHUR</t>
    </r>
    <r>
      <rPr>
        <b/>
        <sz val="12"/>
        <rFont val="Times New Roman"/>
        <family val="1"/>
        <charset val="204"/>
      </rPr>
      <t>(t)</t>
    </r>
  </si>
  <si>
    <r>
      <t>ɛ</t>
    </r>
    <r>
      <rPr>
        <b/>
        <vertAlign val="subscript"/>
        <sz val="12"/>
        <rFont val="Times New Roman"/>
        <family val="1"/>
        <charset val="204"/>
      </rPr>
      <t>Hf</t>
    </r>
    <r>
      <rPr>
        <b/>
        <sz val="12"/>
        <rFont val="Times New Roman"/>
        <family val="1"/>
        <charset val="204"/>
      </rPr>
      <t>(0)</t>
    </r>
  </si>
  <si>
    <r>
      <t>ɛ</t>
    </r>
    <r>
      <rPr>
        <b/>
        <vertAlign val="subscript"/>
        <sz val="12"/>
        <rFont val="Times New Roman"/>
        <family val="1"/>
        <charset val="204"/>
      </rPr>
      <t>Hf</t>
    </r>
    <r>
      <rPr>
        <b/>
        <sz val="12"/>
        <rFont val="Times New Roman"/>
        <family val="1"/>
        <charset val="204"/>
      </rPr>
      <t>(t)</t>
    </r>
  </si>
  <si>
    <r>
      <t>t</t>
    </r>
    <r>
      <rPr>
        <b/>
        <vertAlign val="subscript"/>
        <sz val="12"/>
        <rFont val="Times New Roman"/>
        <family val="1"/>
        <charset val="204"/>
      </rPr>
      <t>Hf</t>
    </r>
    <r>
      <rPr>
        <b/>
        <sz val="12"/>
        <rFont val="Times New Roman"/>
        <family val="1"/>
        <charset val="204"/>
      </rPr>
      <t>(DM)</t>
    </r>
  </si>
  <si>
    <r>
      <t>t</t>
    </r>
    <r>
      <rPr>
        <b/>
        <vertAlign val="subscript"/>
        <sz val="12"/>
        <rFont val="Times New Roman"/>
        <family val="1"/>
        <charset val="204"/>
      </rPr>
      <t>Hf</t>
    </r>
    <r>
      <rPr>
        <b/>
        <sz val="12"/>
        <rFont val="Times New Roman"/>
        <family val="1"/>
        <charset val="204"/>
      </rPr>
      <t>(C)</t>
    </r>
  </si>
  <si>
    <t>± 1s</t>
  </si>
  <si>
    <r>
      <t>176</t>
    </r>
    <r>
      <rPr>
        <b/>
        <sz val="12"/>
        <color indexed="8"/>
        <rFont val="Times New Roman"/>
        <family val="1"/>
        <charset val="204"/>
      </rPr>
      <t>Lu/</t>
    </r>
    <r>
      <rPr>
        <b/>
        <vertAlign val="superscript"/>
        <sz val="12"/>
        <color indexed="8"/>
        <rFont val="Times New Roman"/>
        <family val="1"/>
        <charset val="204"/>
      </rPr>
      <t>177</t>
    </r>
    <r>
      <rPr>
        <b/>
        <sz val="12"/>
        <color indexed="8"/>
        <rFont val="Times New Roman"/>
        <family val="1"/>
        <charset val="204"/>
      </rPr>
      <t>Hf</t>
    </r>
  </si>
  <si>
    <t>± 2σ</t>
  </si>
  <si>
    <t>Standard</t>
  </si>
  <si>
    <t>WA</t>
  </si>
  <si>
    <t>U-05-2</t>
  </si>
  <si>
    <t>U-05-4</t>
  </si>
  <si>
    <t>U-05-5</t>
  </si>
  <si>
    <t>U-05-7</t>
  </si>
  <si>
    <t>U-05-9</t>
  </si>
  <si>
    <t>U-05-10</t>
  </si>
  <si>
    <t>U-05-11</t>
  </si>
  <si>
    <t>U-05-12</t>
  </si>
  <si>
    <t>U-05-18</t>
  </si>
  <si>
    <t>U-05-23</t>
  </si>
  <si>
    <t>U-05-25</t>
  </si>
  <si>
    <t>U-05-26</t>
  </si>
  <si>
    <t>U-05-29</t>
  </si>
  <si>
    <t>U-05-31</t>
  </si>
  <si>
    <t>U-05-32</t>
  </si>
  <si>
    <t>U-05-34</t>
  </si>
  <si>
    <t>U-05-39</t>
  </si>
  <si>
    <t>U-05-44</t>
  </si>
  <si>
    <t>U-05-45</t>
  </si>
  <si>
    <t>U-05-49</t>
  </si>
  <si>
    <t>U-05-58</t>
  </si>
  <si>
    <t>U-05-59</t>
  </si>
  <si>
    <t>U-05-61</t>
  </si>
  <si>
    <t>U-05-64</t>
  </si>
  <si>
    <t>U-05-69</t>
  </si>
  <si>
    <t>U-05-73</t>
  </si>
  <si>
    <t>U-05-78</t>
  </si>
  <si>
    <t>U-05-81</t>
  </si>
  <si>
    <t>U-05-84</t>
  </si>
  <si>
    <t>U-05-88</t>
  </si>
  <si>
    <t>U-05-99</t>
  </si>
  <si>
    <t>U-05-101</t>
  </si>
  <si>
    <t>U-05-102</t>
  </si>
  <si>
    <t>U-05-103</t>
  </si>
  <si>
    <t>U-05-105</t>
  </si>
  <si>
    <t>U-05-107</t>
  </si>
  <si>
    <t>U-05-110</t>
  </si>
  <si>
    <t>U-05-113</t>
  </si>
  <si>
    <t>U-05-120</t>
  </si>
  <si>
    <t>U-05-121</t>
  </si>
  <si>
    <t>1238-U-07-1-1</t>
  </si>
  <si>
    <t>1238-U-07-1-20</t>
  </si>
  <si>
    <t>1238-U-07-1-23</t>
  </si>
  <si>
    <t>1238-U-07-1-31</t>
  </si>
  <si>
    <t>1238-U-07-1-32</t>
  </si>
  <si>
    <t>1238-U-07-1-35</t>
  </si>
  <si>
    <t>1238-U-07-1-38</t>
  </si>
  <si>
    <t>1238-U-07-1-44</t>
  </si>
  <si>
    <t>1238-U-07-1-50</t>
  </si>
  <si>
    <t>1238-U-07-1-51</t>
  </si>
  <si>
    <t>1238-U-07-1-55</t>
  </si>
  <si>
    <t>1238-U-07-1-57</t>
  </si>
  <si>
    <t>1238-U-07-1-63</t>
  </si>
  <si>
    <t>1238-U-07-1-68</t>
  </si>
  <si>
    <t>1238-U-07-1-79</t>
  </si>
  <si>
    <t>1238-U-07-1-82</t>
  </si>
  <si>
    <t>1238-U-07-1-89</t>
  </si>
  <si>
    <t>1238-U-07-1-98</t>
  </si>
  <si>
    <t>1238-U-07-1-101</t>
  </si>
  <si>
    <t>1238-U-07-1-102</t>
  </si>
  <si>
    <t>1238-U-07-1-115</t>
  </si>
  <si>
    <t>U-05 Bt-gneiss, Udokan subzone</t>
  </si>
  <si>
    <t>A-408 Bt-schist, Kodar Subzone</t>
  </si>
  <si>
    <t>U-07/1 Hbl-Bt gneiss, borehole, Udokan subzone</t>
  </si>
  <si>
    <t>1234-U-07-1-101</t>
  </si>
  <si>
    <t>1234-U-07-1-09</t>
  </si>
  <si>
    <t>1234-U-07-1-28</t>
  </si>
  <si>
    <t>1234-U-07-1-29</t>
  </si>
  <si>
    <t>1234-U-07-1-31</t>
  </si>
  <si>
    <t>1234-U-07-1-35</t>
  </si>
  <si>
    <t>1234-U-07-1-40</t>
  </si>
  <si>
    <t>1234-U-07-1-58</t>
  </si>
  <si>
    <t>1234-U-07-1-59</t>
  </si>
  <si>
    <t>1234-U-07-1-63</t>
  </si>
  <si>
    <t>1234-U-07-1-71</t>
  </si>
  <si>
    <t>1234-U-07-1-73</t>
  </si>
  <si>
    <t>1234-U-07-1-74</t>
  </si>
  <si>
    <t>1234-U-07-1-75</t>
  </si>
  <si>
    <t>1234-U-07-1-79</t>
  </si>
  <si>
    <t>1234-U-07-1-82</t>
  </si>
  <si>
    <t>1234-U-07-1-83</t>
  </si>
  <si>
    <t>1234-U-07-1-88</t>
  </si>
  <si>
    <t>1234-U-07-1-91</t>
  </si>
  <si>
    <t>1234-U-07-1-97</t>
  </si>
  <si>
    <t>1234-U-07-1-100</t>
  </si>
  <si>
    <t>1234-U-07-1-102</t>
  </si>
  <si>
    <t>1234-U-07-1-111</t>
  </si>
  <si>
    <t>1236-U-07-1-4</t>
  </si>
  <si>
    <t>1236-U-07-1-9</t>
  </si>
  <si>
    <t>1236-U-07-1-21</t>
  </si>
  <si>
    <t>1236-U-07-1-24</t>
  </si>
  <si>
    <t>1236-U-07-1-29</t>
  </si>
  <si>
    <t>1236-U-07-1-33</t>
  </si>
  <si>
    <t>1236-U-07-1-36</t>
  </si>
  <si>
    <t>1236-U-07-1-48</t>
  </si>
  <si>
    <t>1236-U-07-1-51</t>
  </si>
  <si>
    <t>1236-U-07-1-57</t>
  </si>
  <si>
    <t>1236-U-07-1-64</t>
  </si>
  <si>
    <t>1236-U-07-1-68</t>
  </si>
  <si>
    <t>1236-U-07-1-71</t>
  </si>
  <si>
    <t>1236-U-07-1-73</t>
  </si>
  <si>
    <t>1236-U-07-1-78</t>
  </si>
  <si>
    <t>1236-U-07-1-81</t>
  </si>
  <si>
    <t>1236-U-07-1-86</t>
  </si>
  <si>
    <t>1236-U-07-1-87</t>
  </si>
  <si>
    <t>1236-U-07-1-88</t>
  </si>
  <si>
    <t>1236-U-07-1-89</t>
  </si>
  <si>
    <t>1236-U-07-1-91</t>
  </si>
  <si>
    <t>1236-U-07-1-92</t>
  </si>
  <si>
    <t>1236-U-07-1-108</t>
  </si>
  <si>
    <t>1234-U-07-1-07</t>
  </si>
  <si>
    <t>U-02 Bt gneiss, Udokan subzone</t>
  </si>
  <si>
    <t>U-02-39</t>
  </si>
  <si>
    <t>U-02-11</t>
  </si>
  <si>
    <t>U-02-20</t>
  </si>
  <si>
    <t>U-02-05</t>
  </si>
  <si>
    <t>U-02-44</t>
  </si>
  <si>
    <t>U-02-13</t>
  </si>
  <si>
    <t>U-02-15</t>
  </si>
  <si>
    <t>U-02-50</t>
  </si>
  <si>
    <t>U-02-33</t>
  </si>
  <si>
    <t>U-02-64</t>
  </si>
  <si>
    <t>U-02-27</t>
  </si>
  <si>
    <t>U-02-01</t>
  </si>
  <si>
    <t>U-02-70</t>
  </si>
  <si>
    <t>U-02-85</t>
  </si>
  <si>
    <t>U-02-116</t>
  </si>
  <si>
    <t>U-02-48</t>
  </si>
  <si>
    <t>U-02-07</t>
  </si>
  <si>
    <t>U-02-60</t>
  </si>
  <si>
    <t>U-02-30</t>
  </si>
  <si>
    <t>U-02-67</t>
  </si>
  <si>
    <t>U-02-42</t>
  </si>
  <si>
    <t>U-02-25</t>
  </si>
  <si>
    <t>U-02-08</t>
  </si>
  <si>
    <t>U-02-29</t>
  </si>
  <si>
    <t>U-02-02</t>
  </si>
  <si>
    <t>U-02-17</t>
  </si>
  <si>
    <t>U-02-125</t>
  </si>
  <si>
    <t>U-02-10</t>
  </si>
  <si>
    <t>U-02-22</t>
  </si>
  <si>
    <t>U-02-57</t>
  </si>
  <si>
    <t>U-02-06</t>
  </si>
  <si>
    <t>U-02-23</t>
  </si>
  <si>
    <t>U-02-34</t>
  </si>
  <si>
    <t>U-02-24</t>
  </si>
  <si>
    <r>
      <rPr>
        <b/>
        <vertAlign val="superscript"/>
        <sz val="12"/>
        <rFont val="Times New Roman"/>
        <family val="1"/>
        <charset val="204"/>
      </rPr>
      <t>176</t>
    </r>
    <r>
      <rPr>
        <b/>
        <sz val="12"/>
        <rFont val="Times New Roman"/>
        <family val="1"/>
        <charset val="204"/>
      </rPr>
      <t>Yb/</t>
    </r>
    <r>
      <rPr>
        <b/>
        <vertAlign val="superscript"/>
        <sz val="12"/>
        <rFont val="Times New Roman"/>
        <family val="1"/>
        <charset val="204"/>
      </rPr>
      <t>177</t>
    </r>
    <r>
      <rPr>
        <b/>
        <sz val="12"/>
        <rFont val="Times New Roman"/>
        <family val="1"/>
        <charset val="204"/>
      </rPr>
      <t>Hf</t>
    </r>
  </si>
  <si>
    <r>
      <rPr>
        <b/>
        <vertAlign val="superscript"/>
        <sz val="12"/>
        <rFont val="Times New Roman"/>
        <family val="1"/>
        <charset val="204"/>
      </rPr>
      <t>176</t>
    </r>
    <r>
      <rPr>
        <b/>
        <sz val="12"/>
        <rFont val="Times New Roman"/>
        <family val="1"/>
        <charset val="204"/>
      </rPr>
      <t>Lu/</t>
    </r>
    <r>
      <rPr>
        <b/>
        <vertAlign val="superscript"/>
        <sz val="12"/>
        <rFont val="Times New Roman"/>
        <family val="1"/>
        <charset val="204"/>
      </rPr>
      <t>177</t>
    </r>
    <r>
      <rPr>
        <b/>
        <sz val="12"/>
        <rFont val="Times New Roman"/>
        <family val="1"/>
        <charset val="204"/>
      </rPr>
      <t>Hf</t>
    </r>
  </si>
  <si>
    <r>
      <rPr>
        <b/>
        <vertAlign val="superscript"/>
        <sz val="12"/>
        <rFont val="Times New Roman"/>
        <family val="1"/>
        <charset val="204"/>
      </rPr>
      <t>176</t>
    </r>
    <r>
      <rPr>
        <b/>
        <sz val="12"/>
        <rFont val="Times New Roman"/>
        <family val="1"/>
        <charset val="204"/>
      </rPr>
      <t>Hf/</t>
    </r>
    <r>
      <rPr>
        <b/>
        <vertAlign val="superscript"/>
        <sz val="12"/>
        <rFont val="Times New Roman"/>
        <family val="1"/>
        <charset val="204"/>
      </rPr>
      <t>177</t>
    </r>
    <r>
      <rPr>
        <b/>
        <sz val="12"/>
        <rFont val="Times New Roman"/>
        <family val="1"/>
        <charset val="204"/>
      </rPr>
      <t>Hf</t>
    </r>
  </si>
  <si>
    <t>Table ESM_2. Lu-Hf isotopic data for zircons from metasedimentarU rocks of the Kodar Group, Kodar-Udokan Basin.</t>
  </si>
</sst>
</file>

<file path=xl/styles.xml><?xml version="1.0" encoding="utf-8"?>
<styleSheet xmlns="http://schemas.openxmlformats.org/spreadsheetml/2006/main">
  <numFmts count="11">
    <numFmt numFmtId="164" formatCode="0.0"/>
    <numFmt numFmtId="165" formatCode="0.00_ "/>
    <numFmt numFmtId="166" formatCode="0.000000_ "/>
    <numFmt numFmtId="167" formatCode="0.000000"/>
    <numFmt numFmtId="168" formatCode="0.00000E+00"/>
    <numFmt numFmtId="169" formatCode="0.000"/>
    <numFmt numFmtId="170" formatCode="0.00_ ;[Red]\-0.00\ "/>
    <numFmt numFmtId="171" formatCode="0.000000_);[Red]\(0.000000\)"/>
    <numFmt numFmtId="172" formatCode="0.0_ ;\-0.0\ "/>
    <numFmt numFmtId="173" formatCode="0.0_);[Red]\(0.0\)"/>
    <numFmt numFmtId="174" formatCode="0_);[Red]\(0\)"/>
  </numFmts>
  <fonts count="1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2"/>
      <color indexed="8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新細明體"/>
      <family val="1"/>
      <charset val="136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8" fillId="0" borderId="0"/>
  </cellStyleXfs>
  <cellXfs count="58">
    <xf numFmtId="0" fontId="0" fillId="0" borderId="0" xfId="0">
      <alignment vertical="center"/>
    </xf>
    <xf numFmtId="167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8" fontId="3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69" fontId="1" fillId="0" borderId="1" xfId="0" applyNumberFormat="1" applyFont="1" applyFill="1" applyBorder="1" applyAlignment="1">
      <alignment horizontal="center" vertical="center"/>
    </xf>
    <xf numFmtId="170" fontId="6" fillId="0" borderId="0" xfId="0" applyNumberFormat="1" applyFont="1" applyFill="1" applyBorder="1" applyAlignment="1"/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center"/>
    </xf>
    <xf numFmtId="172" fontId="6" fillId="0" borderId="0" xfId="0" applyNumberFormat="1" applyFont="1" applyFill="1" applyAlignment="1">
      <alignment horizontal="center"/>
    </xf>
    <xf numFmtId="173" fontId="6" fillId="0" borderId="0" xfId="0" applyNumberFormat="1" applyFont="1" applyFill="1" applyAlignment="1">
      <alignment horizontal="center"/>
    </xf>
    <xf numFmtId="174" fontId="6" fillId="0" borderId="0" xfId="0" applyNumberFormat="1" applyFont="1" applyFill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" fontId="11" fillId="0" borderId="0" xfId="0" applyNumberFormat="1" applyFont="1" applyFill="1" applyAlignment="1">
      <alignment horizontal="center" vertical="center" wrapText="1"/>
    </xf>
    <xf numFmtId="1" fontId="6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7" fontId="1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166" fontId="6" fillId="0" borderId="0" xfId="0" applyNumberFormat="1" applyFont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1" fontId="9" fillId="0" borderId="0" xfId="0" applyNumberFormat="1" applyFont="1" applyFill="1" applyBorder="1" applyAlignment="1">
      <alignment horizontal="center" vertical="center"/>
    </xf>
    <xf numFmtId="167" fontId="9" fillId="0" borderId="0" xfId="0" applyNumberFormat="1" applyFont="1" applyFill="1" applyAlignment="1">
      <alignment horizontal="center"/>
    </xf>
    <xf numFmtId="167" fontId="4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69" fontId="1" fillId="0" borderId="0" xfId="0" applyNumberFormat="1" applyFont="1" applyFill="1" applyBorder="1" applyAlignment="1">
      <alignment horizontal="center" vertical="center"/>
    </xf>
    <xf numFmtId="171" fontId="11" fillId="0" borderId="0" xfId="0" applyNumberFormat="1" applyFont="1" applyFill="1" applyAlignment="1">
      <alignment horizontal="center" vertical="center"/>
    </xf>
    <xf numFmtId="171" fontId="11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 applyProtection="1">
      <alignment horizontal="center"/>
      <protection locked="0"/>
    </xf>
    <xf numFmtId="167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1" fontId="6" fillId="0" borderId="0" xfId="0" applyNumberFormat="1" applyFont="1" applyFill="1" applyAlignment="1">
      <alignment horizontal="center"/>
    </xf>
    <xf numFmtId="167" fontId="11" fillId="0" borderId="0" xfId="0" applyNumberFormat="1" applyFont="1" applyFill="1" applyAlignment="1">
      <alignment horizontal="center"/>
    </xf>
    <xf numFmtId="171" fontId="6" fillId="0" borderId="0" xfId="0" applyNumberFormat="1" applyFont="1" applyFill="1" applyAlignment="1">
      <alignment horizontal="left" vertical="center"/>
    </xf>
    <xf numFmtId="167" fontId="6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71" fontId="9" fillId="0" borderId="0" xfId="0" applyNumberFormat="1" applyFont="1" applyFill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>
      <alignment vertical="center"/>
    </xf>
  </cellXfs>
  <cellStyles count="3">
    <cellStyle name="Normal_16205 ComPb.xls" xfId="1"/>
    <cellStyle name="Обычный" xfId="0" builtinId="0"/>
    <cellStyle name="一般_BUR07-15" xfId="2"/>
  </cellStyles>
  <dxfs count="2">
    <dxf>
      <font>
        <strike/>
        <color theme="6" tint="-0.24994659260841701"/>
      </font>
    </dxf>
    <dxf>
      <font>
        <strike/>
        <color theme="6" tint="-0.2499465926084170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AF215"/>
  <sheetViews>
    <sheetView tabSelected="1" zoomScale="110" zoomScaleNormal="110" zoomScaleSheetLayoutView="100" zoomScalePageLayoutView="110" workbookViewId="0">
      <pane xSplit="3" ySplit="3" topLeftCell="D73" activePane="bottomRight" state="frozen"/>
      <selection pane="topRight" activeCell="G1" sqref="G1"/>
      <selection pane="bottomLeft" activeCell="A2" sqref="A2"/>
      <selection pane="bottomRight" activeCell="B83" sqref="B83"/>
    </sheetView>
  </sheetViews>
  <sheetFormatPr defaultColWidth="5.85546875" defaultRowHeight="15.75"/>
  <cols>
    <col min="1" max="1" width="18.42578125" style="15" bestFit="1" customWidth="1"/>
    <col min="2" max="2" width="9.42578125" style="21" customWidth="1"/>
    <col min="3" max="3" width="5.140625" style="21" bestFit="1" customWidth="1"/>
    <col min="4" max="4" width="12" style="19" bestFit="1" customWidth="1"/>
    <col min="5" max="5" width="10.7109375" style="19" bestFit="1" customWidth="1"/>
    <col min="6" max="6" width="11.7109375" style="19" bestFit="1" customWidth="1"/>
    <col min="7" max="7" width="10.7109375" style="19" bestFit="1" customWidth="1"/>
    <col min="8" max="8" width="11.42578125" style="19" bestFit="1" customWidth="1"/>
    <col min="9" max="9" width="10.7109375" style="19" bestFit="1" customWidth="1"/>
    <col min="10" max="10" width="13.85546875" style="16" hidden="1" customWidth="1"/>
    <col min="11" max="11" width="20.140625" style="16" hidden="1" customWidth="1"/>
    <col min="12" max="12" width="6.7109375" style="16" hidden="1" customWidth="1"/>
    <col min="13" max="13" width="6.28515625" style="16" bestFit="1" customWidth="1"/>
    <col min="14" max="14" width="5.140625" style="16" hidden="1" customWidth="1"/>
    <col min="15" max="15" width="9.140625" style="16" bestFit="1" customWidth="1"/>
    <col min="16" max="16" width="8.85546875" style="16" bestFit="1" customWidth="1"/>
    <col min="17" max="18" width="5.85546875" style="16"/>
    <col min="19" max="19" width="5" style="16" bestFit="1" customWidth="1"/>
    <col min="20" max="16384" width="5.85546875" style="16"/>
  </cols>
  <sheetData>
    <row r="1" spans="1:32">
      <c r="A1" s="15" t="s">
        <v>203</v>
      </c>
    </row>
    <row r="3" spans="1:32" s="6" customFormat="1" ht="19.5">
      <c r="A3" s="14"/>
      <c r="B3" s="52" t="s">
        <v>40</v>
      </c>
      <c r="C3" s="20" t="s">
        <v>49</v>
      </c>
      <c r="D3" s="17" t="s">
        <v>41</v>
      </c>
      <c r="E3" s="1" t="s">
        <v>51</v>
      </c>
      <c r="F3" s="26" t="s">
        <v>50</v>
      </c>
      <c r="G3" s="1" t="s">
        <v>51</v>
      </c>
      <c r="H3" s="18" t="s">
        <v>42</v>
      </c>
      <c r="I3" s="1" t="s">
        <v>51</v>
      </c>
      <c r="J3" s="3" t="s">
        <v>43</v>
      </c>
      <c r="K3" s="3" t="s">
        <v>44</v>
      </c>
      <c r="L3" s="4" t="s">
        <v>45</v>
      </c>
      <c r="M3" s="2" t="s">
        <v>46</v>
      </c>
      <c r="N3" s="1" t="s">
        <v>49</v>
      </c>
      <c r="O3" s="5" t="s">
        <v>47</v>
      </c>
      <c r="P3" s="5" t="s">
        <v>48</v>
      </c>
    </row>
    <row r="4" spans="1:32" s="13" customFormat="1">
      <c r="A4" s="27" t="s">
        <v>165</v>
      </c>
      <c r="B4" s="21"/>
      <c r="C4" s="21"/>
      <c r="D4" s="19"/>
      <c r="E4" s="19"/>
      <c r="F4" s="19"/>
      <c r="G4" s="19"/>
      <c r="H4" s="19"/>
      <c r="I4" s="19"/>
      <c r="J4" s="8"/>
      <c r="K4" s="8"/>
      <c r="L4" s="9"/>
      <c r="M4" s="7"/>
      <c r="N4" s="10"/>
      <c r="O4" s="11"/>
      <c r="P4" s="12"/>
    </row>
    <row r="5" spans="1:32" s="13" customFormat="1">
      <c r="A5" s="31" t="s">
        <v>177</v>
      </c>
      <c r="B5" s="21">
        <v>2456</v>
      </c>
      <c r="C5" s="21">
        <v>18</v>
      </c>
      <c r="D5" s="32">
        <v>8.1997308694741217E-3</v>
      </c>
      <c r="E5" s="32">
        <v>4.6407409216365747E-5</v>
      </c>
      <c r="F5" s="32">
        <v>2.6355585418427898E-4</v>
      </c>
      <c r="G5" s="32">
        <v>1.6083036417292478E-6</v>
      </c>
      <c r="H5" s="32">
        <v>0.2812710994670814</v>
      </c>
      <c r="I5" s="32">
        <v>2.6684281667044324E-5</v>
      </c>
      <c r="J5" s="8">
        <f t="shared" ref="J5:J38" si="0">H5-F5*(EXP(0.00001867*B5)-1)</f>
        <v>0.28125873315053129</v>
      </c>
      <c r="K5" s="8">
        <f t="shared" ref="K5:K38" si="1">0.282785-0.0336*(EXP(0.00001867*B5)-1)</f>
        <v>0.28120845282987567</v>
      </c>
      <c r="L5" s="9">
        <f t="shared" ref="L5:L38" si="2">(H5/0.282785-1)*10000</f>
        <v>-53.535390240593287</v>
      </c>
      <c r="M5" s="7">
        <f t="shared" ref="M5:M38" si="3">(J5/K5-1)*10000</f>
        <v>1.7880088649424586</v>
      </c>
      <c r="N5" s="10">
        <f t="shared" ref="N5:N38" si="4">I5/K5*10000</f>
        <v>0.94891463604714865</v>
      </c>
      <c r="O5" s="11">
        <f t="shared" ref="O5:O38" si="5">(1/0.00001867)*LN(1+((H5-0.28325)/(F5-0.0384)))</f>
        <v>2709.6174201148019</v>
      </c>
      <c r="P5" s="53">
        <f>LN((1+(H5-(EXP(1.867*B5/10^5)-1)*(F5-0.0093)-0.28325)/(0.0093-0.0384)))/1.867*10^5</f>
        <v>2788.1296888086763</v>
      </c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2" s="13" customFormat="1">
      <c r="A6" s="31" t="s">
        <v>190</v>
      </c>
      <c r="B6" s="21">
        <v>2588</v>
      </c>
      <c r="C6" s="21">
        <v>19</v>
      </c>
      <c r="D6" s="32">
        <v>1.8142974149479942E-2</v>
      </c>
      <c r="E6" s="32">
        <v>9.0687808844995939E-5</v>
      </c>
      <c r="F6" s="32">
        <v>6.4862874536502984E-4</v>
      </c>
      <c r="G6" s="32">
        <v>5.4682672367369864E-6</v>
      </c>
      <c r="H6" s="32">
        <v>0.28124629028354381</v>
      </c>
      <c r="I6" s="32">
        <v>2.8181850450777777E-5</v>
      </c>
      <c r="J6" s="8">
        <f t="shared" si="0"/>
        <v>0.2812141803698151</v>
      </c>
      <c r="K6" s="8">
        <f t="shared" si="1"/>
        <v>0.28112165543040624</v>
      </c>
      <c r="L6" s="9">
        <f t="shared" si="2"/>
        <v>-54.412706347797268</v>
      </c>
      <c r="M6" s="7">
        <f t="shared" si="3"/>
        <v>3.2912775526749982</v>
      </c>
      <c r="N6" s="10">
        <f t="shared" si="4"/>
        <v>1.0024788167823808</v>
      </c>
      <c r="O6" s="11">
        <f t="shared" si="5"/>
        <v>2769.9976669714933</v>
      </c>
      <c r="P6" s="53">
        <f t="shared" ref="P6:P38" si="6">LN((1+(H6-(EXP(1.867*B6/10^5)-1)*(F6-0.0093)-0.28325)/(0.0093-0.0384)))/1.867*10^5</f>
        <v>2823.9861656685307</v>
      </c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s="13" customFormat="1">
      <c r="A7" s="31" t="s">
        <v>169</v>
      </c>
      <c r="B7" s="21">
        <v>2579</v>
      </c>
      <c r="C7" s="21">
        <v>18</v>
      </c>
      <c r="D7" s="32">
        <v>1.5796983195662993E-2</v>
      </c>
      <c r="E7" s="32">
        <v>5.8530841129856443E-5</v>
      </c>
      <c r="F7" s="32">
        <v>4.5482387622474384E-4</v>
      </c>
      <c r="G7" s="32">
        <v>2.064637383047875E-6</v>
      </c>
      <c r="H7" s="32">
        <v>0.28114785189994346</v>
      </c>
      <c r="I7" s="32">
        <v>2.4290232093612574E-5</v>
      </c>
      <c r="J7" s="8">
        <f t="shared" si="0"/>
        <v>0.28112541636175215</v>
      </c>
      <c r="K7" s="8">
        <f t="shared" si="1"/>
        <v>0.28112758023240808</v>
      </c>
      <c r="L7" s="9">
        <f t="shared" si="2"/>
        <v>-57.893739061709582</v>
      </c>
      <c r="M7" s="7">
        <f t="shared" si="3"/>
        <v>-7.6971126565794634E-2</v>
      </c>
      <c r="N7" s="10">
        <f t="shared" si="4"/>
        <v>0.86402878271608385</v>
      </c>
      <c r="O7" s="11">
        <f t="shared" si="5"/>
        <v>2888.0276375198418</v>
      </c>
      <c r="P7" s="53">
        <f t="shared" si="6"/>
        <v>2981.6067971844386</v>
      </c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2" s="13" customFormat="1">
      <c r="A8" s="31" t="s">
        <v>196</v>
      </c>
      <c r="B8" s="21">
        <v>2729</v>
      </c>
      <c r="C8" s="21">
        <v>18</v>
      </c>
      <c r="D8" s="32">
        <v>2.0427961096847545E-2</v>
      </c>
      <c r="E8" s="32">
        <v>4.9065218400878327E-5</v>
      </c>
      <c r="F8" s="32">
        <v>6.3108807402452048E-4</v>
      </c>
      <c r="G8" s="32">
        <v>2.4636594778837193E-6</v>
      </c>
      <c r="H8" s="32">
        <v>0.2809961772813141</v>
      </c>
      <c r="I8" s="32">
        <v>2.9805782119278657E-5</v>
      </c>
      <c r="J8" s="8">
        <f t="shared" si="0"/>
        <v>0.2809631898464035</v>
      </c>
      <c r="K8" s="8">
        <f t="shared" si="1"/>
        <v>0.28102870344074399</v>
      </c>
      <c r="L8" s="9">
        <f t="shared" si="2"/>
        <v>-63.25734104305036</v>
      </c>
      <c r="M8" s="7">
        <f t="shared" si="3"/>
        <v>-2.3312065115899117</v>
      </c>
      <c r="N8" s="10">
        <f t="shared" si="4"/>
        <v>1.0605956528409677</v>
      </c>
      <c r="O8" s="11">
        <f t="shared" si="5"/>
        <v>3104.5168908796913</v>
      </c>
      <c r="P8" s="53">
        <f t="shared" si="6"/>
        <v>3215.8765836372295</v>
      </c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spans="1:32" s="13" customFormat="1">
      <c r="A9" s="31" t="s">
        <v>182</v>
      </c>
      <c r="B9" s="23">
        <v>2088.27</v>
      </c>
      <c r="C9" s="23">
        <v>18.649999999999999</v>
      </c>
      <c r="D9" s="32">
        <v>2.1185402723210348E-2</v>
      </c>
      <c r="E9" s="32">
        <v>7.0525304655594134E-5</v>
      </c>
      <c r="F9" s="32">
        <v>5.920321579774711E-4</v>
      </c>
      <c r="G9" s="32">
        <v>1.823688424830661E-6</v>
      </c>
      <c r="H9" s="32">
        <v>0.28123788890626406</v>
      </c>
      <c r="I9" s="32">
        <v>2.7586480024827552E-5</v>
      </c>
      <c r="J9" s="8">
        <f t="shared" si="0"/>
        <v>0.28121435088733726</v>
      </c>
      <c r="K9" s="8">
        <f t="shared" si="1"/>
        <v>0.28144913095085605</v>
      </c>
      <c r="L9" s="9">
        <f t="shared" si="2"/>
        <v>-54.709800510491789</v>
      </c>
      <c r="M9" s="7">
        <f t="shared" si="3"/>
        <v>-8.3418294000625615</v>
      </c>
      <c r="N9" s="10">
        <f t="shared" si="4"/>
        <v>0.98015865004196578</v>
      </c>
      <c r="O9" s="11">
        <f t="shared" si="5"/>
        <v>2777.2582251957019</v>
      </c>
      <c r="P9" s="53">
        <f t="shared" si="6"/>
        <v>2981.7219083366635</v>
      </c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s="13" customFormat="1">
      <c r="A10" s="31" t="s">
        <v>188</v>
      </c>
      <c r="B10" s="23">
        <v>3200.85</v>
      </c>
      <c r="C10" s="23">
        <v>18.03</v>
      </c>
      <c r="D10" s="32">
        <v>2.4377549570500853E-2</v>
      </c>
      <c r="E10" s="32">
        <v>7.7485096064733988E-5</v>
      </c>
      <c r="F10" s="32">
        <v>6.9297761271311636E-4</v>
      </c>
      <c r="G10" s="32">
        <v>3.5606153576510651E-6</v>
      </c>
      <c r="H10" s="32">
        <v>0.28091001901843243</v>
      </c>
      <c r="I10" s="32">
        <v>2.8013689204831976E-5</v>
      </c>
      <c r="J10" s="8">
        <f t="shared" si="0"/>
        <v>0.28086734434979066</v>
      </c>
      <c r="K10" s="8">
        <f t="shared" si="1"/>
        <v>0.28071585831337476</v>
      </c>
      <c r="L10" s="9">
        <f t="shared" si="2"/>
        <v>-66.304117317664833</v>
      </c>
      <c r="M10" s="7">
        <f t="shared" si="3"/>
        <v>5.3964189029453991</v>
      </c>
      <c r="N10" s="10">
        <f t="shared" si="4"/>
        <v>0.99793753630972759</v>
      </c>
      <c r="O10" s="11">
        <f t="shared" si="5"/>
        <v>3224.8259848198122</v>
      </c>
      <c r="P10" s="53">
        <f t="shared" si="6"/>
        <v>3231.915400776531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s="13" customFormat="1">
      <c r="A11" s="31" t="s">
        <v>193</v>
      </c>
      <c r="B11" s="23">
        <v>2023.31</v>
      </c>
      <c r="C11" s="23">
        <v>18.78</v>
      </c>
      <c r="D11" s="32">
        <v>1.4754591357584352E-2</v>
      </c>
      <c r="E11" s="32">
        <v>2.5553310331997736E-4</v>
      </c>
      <c r="F11" s="32">
        <v>5.4682183635597435E-4</v>
      </c>
      <c r="G11" s="32">
        <v>3.5985213116506944E-6</v>
      </c>
      <c r="H11" s="32">
        <v>0.28168495347600986</v>
      </c>
      <c r="I11" s="32">
        <v>2.8506182168327777E-5</v>
      </c>
      <c r="J11" s="8">
        <f t="shared" si="0"/>
        <v>0.28166390206568498</v>
      </c>
      <c r="K11" s="8">
        <f t="shared" si="1"/>
        <v>0.28149147560157928</v>
      </c>
      <c r="L11" s="9">
        <f t="shared" si="2"/>
        <v>-38.900455257179225</v>
      </c>
      <c r="M11" s="7">
        <f t="shared" si="3"/>
        <v>6.1254595272264289</v>
      </c>
      <c r="N11" s="10">
        <f t="shared" si="4"/>
        <v>1.0126836738983598</v>
      </c>
      <c r="O11" s="11">
        <f t="shared" si="5"/>
        <v>2169.9689977500716</v>
      </c>
      <c r="P11" s="53">
        <f t="shared" si="6"/>
        <v>2214.0050634674212</v>
      </c>
    </row>
    <row r="12" spans="1:32" s="13" customFormat="1">
      <c r="A12" s="31" t="s">
        <v>167</v>
      </c>
      <c r="B12" s="23">
        <v>2714.31</v>
      </c>
      <c r="C12" s="23">
        <v>18.36</v>
      </c>
      <c r="D12" s="32">
        <v>2.1426834486589885E-2</v>
      </c>
      <c r="E12" s="32">
        <v>1.0993055831563294E-4</v>
      </c>
      <c r="F12" s="32">
        <v>5.8382460831213161E-4</v>
      </c>
      <c r="G12" s="32">
        <v>1.1402550034092101E-6</v>
      </c>
      <c r="H12" s="32">
        <v>0.28077248586547987</v>
      </c>
      <c r="I12" s="32">
        <v>2.2588532647025304E-5</v>
      </c>
      <c r="J12" s="8">
        <f t="shared" si="0"/>
        <v>0.28074213739409087</v>
      </c>
      <c r="K12" s="8">
        <f t="shared" si="1"/>
        <v>0.28103839901033245</v>
      </c>
      <c r="L12" s="9">
        <f t="shared" si="2"/>
        <v>-71.167640947014107</v>
      </c>
      <c r="M12" s="7">
        <f t="shared" si="3"/>
        <v>-10.541677481968881</v>
      </c>
      <c r="N12" s="10">
        <f t="shared" si="4"/>
        <v>0.80375253796527757</v>
      </c>
      <c r="O12" s="11">
        <f t="shared" si="5"/>
        <v>3398.9254281629019</v>
      </c>
      <c r="P12" s="53">
        <f t="shared" si="6"/>
        <v>3602.2932988632456</v>
      </c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</row>
    <row r="13" spans="1:32" s="13" customFormat="1">
      <c r="A13" s="31" t="s">
        <v>171</v>
      </c>
      <c r="B13" s="23">
        <v>2051.92</v>
      </c>
      <c r="C13" s="49">
        <v>19.3</v>
      </c>
      <c r="D13" s="32">
        <v>2.4355729118062476E-2</v>
      </c>
      <c r="E13" s="32">
        <v>2.803666689881072E-4</v>
      </c>
      <c r="F13" s="32">
        <v>6.7779215570480515E-4</v>
      </c>
      <c r="G13" s="32">
        <v>4.6721397901277066E-6</v>
      </c>
      <c r="H13" s="32">
        <v>0.28167635407412112</v>
      </c>
      <c r="I13" s="32">
        <v>2.5064414114048909E-5</v>
      </c>
      <c r="J13" s="8">
        <f t="shared" si="0"/>
        <v>0.2816498845211648</v>
      </c>
      <c r="K13" s="8">
        <f t="shared" si="1"/>
        <v>0.28147283229217701</v>
      </c>
      <c r="L13" s="9">
        <f t="shared" si="2"/>
        <v>-39.204552075919885</v>
      </c>
      <c r="M13" s="7">
        <f t="shared" si="3"/>
        <v>6.290206679839816</v>
      </c>
      <c r="N13" s="10">
        <f t="shared" si="4"/>
        <v>0.8904736528188737</v>
      </c>
      <c r="O13" s="11">
        <f t="shared" si="5"/>
        <v>2189.0745992788907</v>
      </c>
      <c r="P13" s="53">
        <f t="shared" si="6"/>
        <v>2229.6455755448887</v>
      </c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14" spans="1:32" s="13" customFormat="1">
      <c r="A14" s="31" t="s">
        <v>172</v>
      </c>
      <c r="B14" s="23">
        <v>2840.17</v>
      </c>
      <c r="C14" s="49">
        <v>19.02</v>
      </c>
      <c r="D14" s="32">
        <v>1.5614815724851466E-2</v>
      </c>
      <c r="E14" s="32">
        <v>2.1209356073270512E-4</v>
      </c>
      <c r="F14" s="32">
        <v>4.5003086168772516E-4</v>
      </c>
      <c r="G14" s="32">
        <v>3.1699617011603459E-6</v>
      </c>
      <c r="H14" s="32">
        <v>0.2809247242472111</v>
      </c>
      <c r="I14" s="32">
        <v>2.510088680644134E-5</v>
      </c>
      <c r="J14" s="8">
        <f t="shared" si="0"/>
        <v>0.28090021690166883</v>
      </c>
      <c r="K14" s="8">
        <f t="shared" si="1"/>
        <v>0.28095524368699326</v>
      </c>
      <c r="L14" s="9">
        <f t="shared" si="2"/>
        <v>-65.784102862206367</v>
      </c>
      <c r="M14" s="7">
        <f t="shared" si="3"/>
        <v>-1.958560538052323</v>
      </c>
      <c r="N14" s="10">
        <f t="shared" si="4"/>
        <v>0.89341229147535495</v>
      </c>
      <c r="O14" s="11">
        <f t="shared" si="5"/>
        <v>3185.2340062782837</v>
      </c>
      <c r="P14" s="53">
        <f t="shared" si="6"/>
        <v>3289.7364640714818</v>
      </c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</row>
    <row r="15" spans="1:32" s="13" customFormat="1">
      <c r="A15" s="31" t="s">
        <v>191</v>
      </c>
      <c r="B15" s="23">
        <v>2105.1999999999998</v>
      </c>
      <c r="C15" s="49">
        <v>19.78</v>
      </c>
      <c r="D15" s="32">
        <v>3.2110375212910144E-2</v>
      </c>
      <c r="E15" s="32">
        <v>1.7483114267879095E-4</v>
      </c>
      <c r="F15" s="32">
        <v>9.2209803742182702E-4</v>
      </c>
      <c r="G15" s="32">
        <v>1.5894127735558256E-6</v>
      </c>
      <c r="H15" s="32">
        <v>0.28153297745975869</v>
      </c>
      <c r="I15" s="32">
        <v>2.8237047358869475E-5</v>
      </c>
      <c r="J15" s="8">
        <f t="shared" si="0"/>
        <v>0.281496013583791</v>
      </c>
      <c r="K15" s="8">
        <f t="shared" si="1"/>
        <v>0.28143808656768632</v>
      </c>
      <c r="L15" s="9">
        <f t="shared" si="2"/>
        <v>-44.274715428375131</v>
      </c>
      <c r="M15" s="7">
        <f t="shared" si="3"/>
        <v>2.0582507794575378</v>
      </c>
      <c r="N15" s="10">
        <f t="shared" si="4"/>
        <v>1.0033129383175514</v>
      </c>
      <c r="O15" s="11">
        <f t="shared" si="5"/>
        <v>2399.3456433046072</v>
      </c>
      <c r="P15" s="53">
        <f t="shared" si="6"/>
        <v>2483.731679208825</v>
      </c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2" s="13" customFormat="1">
      <c r="A16" s="31" t="s">
        <v>168</v>
      </c>
      <c r="B16" s="23">
        <v>2493.81</v>
      </c>
      <c r="C16" s="49">
        <v>19.84</v>
      </c>
      <c r="D16" s="32">
        <v>2.1674168725654391E-2</v>
      </c>
      <c r="E16" s="32">
        <v>1.6919316091672021E-4</v>
      </c>
      <c r="F16" s="32">
        <v>6.6864891999947481E-4</v>
      </c>
      <c r="G16" s="32">
        <v>4.6282237589311908E-6</v>
      </c>
      <c r="H16" s="32">
        <v>0.2813186039522228</v>
      </c>
      <c r="I16" s="32">
        <v>2.3274924953540651E-5</v>
      </c>
      <c r="J16" s="8">
        <f t="shared" si="0"/>
        <v>0.28128673591568265</v>
      </c>
      <c r="K16" s="8">
        <f t="shared" si="1"/>
        <v>0.28118361249196266</v>
      </c>
      <c r="L16" s="9">
        <f t="shared" si="2"/>
        <v>-51.855510291465293</v>
      </c>
      <c r="M16" s="7">
        <f t="shared" si="3"/>
        <v>3.6674763086685935</v>
      </c>
      <c r="N16" s="10">
        <f t="shared" si="4"/>
        <v>0.82774827264181128</v>
      </c>
      <c r="O16" s="11">
        <f t="shared" si="5"/>
        <v>2673.8642287582911</v>
      </c>
      <c r="P16" s="53">
        <f t="shared" si="6"/>
        <v>2727.1539313455196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2" s="13" customFormat="1">
      <c r="A17" s="31" t="s">
        <v>194</v>
      </c>
      <c r="B17" s="23">
        <v>2043.1</v>
      </c>
      <c r="C17" s="49">
        <v>20.399999999999999</v>
      </c>
      <c r="D17" s="32">
        <v>1.3834922702467976E-2</v>
      </c>
      <c r="E17" s="32">
        <v>1.6308095334024292E-4</v>
      </c>
      <c r="F17" s="32">
        <v>4.7095547025274951E-4</v>
      </c>
      <c r="G17" s="32">
        <v>1.0863254004307187E-6</v>
      </c>
      <c r="H17" s="32">
        <v>0.28156357146490046</v>
      </c>
      <c r="I17" s="32">
        <v>2.8757621247621864E-5</v>
      </c>
      <c r="J17" s="8">
        <f t="shared" si="0"/>
        <v>0.28154525999835439</v>
      </c>
      <c r="K17" s="8">
        <f t="shared" si="1"/>
        <v>0.28147858078457277</v>
      </c>
      <c r="L17" s="9">
        <f t="shared" si="2"/>
        <v>-43.192833251394227</v>
      </c>
      <c r="M17" s="7">
        <f t="shared" si="3"/>
        <v>2.3688912170771736</v>
      </c>
      <c r="N17" s="10">
        <f t="shared" si="4"/>
        <v>1.0216628621426531</v>
      </c>
      <c r="O17" s="11">
        <f t="shared" si="5"/>
        <v>2330.0809254612586</v>
      </c>
      <c r="P17" s="53">
        <f t="shared" si="6"/>
        <v>2416.8488066448326</v>
      </c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1:32" s="13" customFormat="1">
      <c r="A18" s="31" t="s">
        <v>197</v>
      </c>
      <c r="B18" s="23">
        <v>2066.7600000000002</v>
      </c>
      <c r="C18" s="49">
        <v>20.46</v>
      </c>
      <c r="D18" s="32">
        <v>2.1852565540482618E-2</v>
      </c>
      <c r="E18" s="32">
        <v>1.1314950303232879E-4</v>
      </c>
      <c r="F18" s="32">
        <v>6.9503663597198482E-4</v>
      </c>
      <c r="G18" s="32">
        <v>2.1762911482201713E-6</v>
      </c>
      <c r="H18" s="32">
        <v>0.28165007113114504</v>
      </c>
      <c r="I18" s="32">
        <v>3.026536478122268E-5</v>
      </c>
      <c r="J18" s="8">
        <f t="shared" si="0"/>
        <v>0.28162272801938831</v>
      </c>
      <c r="K18" s="8">
        <f t="shared" si="1"/>
        <v>0.28146315808911876</v>
      </c>
      <c r="L18" s="9">
        <f t="shared" si="2"/>
        <v>-40.133984081721643</v>
      </c>
      <c r="M18" s="7">
        <f t="shared" si="3"/>
        <v>5.669300783550657</v>
      </c>
      <c r="N18" s="10">
        <f t="shared" si="4"/>
        <v>1.0752869038597179</v>
      </c>
      <c r="O18" s="11">
        <f t="shared" si="5"/>
        <v>2225.8840609751628</v>
      </c>
      <c r="P18" s="53">
        <f t="shared" si="6"/>
        <v>2272.8471365056566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</row>
    <row r="19" spans="1:32" s="13" customFormat="1">
      <c r="A19" s="31" t="s">
        <v>199</v>
      </c>
      <c r="B19" s="23">
        <v>1992.41</v>
      </c>
      <c r="C19" s="23">
        <v>18.010000000000002</v>
      </c>
      <c r="D19" s="32">
        <v>1.9022680191057097E-2</v>
      </c>
      <c r="E19" s="32">
        <v>1.8161444028047671E-4</v>
      </c>
      <c r="F19" s="32">
        <v>5.8471822585366934E-4</v>
      </c>
      <c r="G19" s="32">
        <v>6.6492477870094127E-6</v>
      </c>
      <c r="H19" s="32">
        <v>0.28163191757168149</v>
      </c>
      <c r="I19" s="32">
        <v>3.0340059067724904E-5</v>
      </c>
      <c r="J19" s="8">
        <f t="shared" si="0"/>
        <v>0.28160975744658007</v>
      </c>
      <c r="K19" s="8">
        <f t="shared" si="1"/>
        <v>0.28151159997502145</v>
      </c>
      <c r="L19" s="9">
        <f t="shared" si="2"/>
        <v>-40.77594031927201</v>
      </c>
      <c r="M19" s="7">
        <f t="shared" si="3"/>
        <v>3.4868002443699808</v>
      </c>
      <c r="N19" s="10">
        <f t="shared" si="4"/>
        <v>1.0777551998005404</v>
      </c>
      <c r="O19" s="11">
        <f t="shared" si="5"/>
        <v>2244.1866346175411</v>
      </c>
      <c r="P19" s="53">
        <f t="shared" si="6"/>
        <v>2319.3625493467994</v>
      </c>
    </row>
    <row r="20" spans="1:32" s="13" customFormat="1">
      <c r="A20" s="31" t="s">
        <v>187</v>
      </c>
      <c r="B20" s="23">
        <v>2116.25</v>
      </c>
      <c r="C20" s="23">
        <v>18.079999999999998</v>
      </c>
      <c r="D20" s="32">
        <v>2.7644606501857336E-2</v>
      </c>
      <c r="E20" s="32">
        <v>2.3636030921515068E-4</v>
      </c>
      <c r="F20" s="32">
        <v>7.9128751799758797E-4</v>
      </c>
      <c r="G20" s="32">
        <v>5.4505430370490372E-6</v>
      </c>
      <c r="H20" s="32">
        <v>0.28140087110413126</v>
      </c>
      <c r="I20" s="32">
        <v>2.791976604737625E-5</v>
      </c>
      <c r="J20" s="8">
        <f t="shared" si="0"/>
        <v>0.2813689811845585</v>
      </c>
      <c r="K20" s="8">
        <f t="shared" si="1"/>
        <v>0.28143087615338974</v>
      </c>
      <c r="L20" s="9">
        <f t="shared" si="2"/>
        <v>-48.946333641061159</v>
      </c>
      <c r="M20" s="7">
        <f t="shared" si="3"/>
        <v>-2.1992956024308175</v>
      </c>
      <c r="N20" s="10">
        <f t="shared" si="4"/>
        <v>0.99206478084369798</v>
      </c>
      <c r="O20" s="11">
        <f t="shared" si="5"/>
        <v>2570.8118124897733</v>
      </c>
      <c r="P20" s="53">
        <f t="shared" si="6"/>
        <v>2702.9980504502314</v>
      </c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</row>
    <row r="21" spans="1:32" s="13" customFormat="1">
      <c r="A21" s="31" t="s">
        <v>176</v>
      </c>
      <c r="B21" s="23">
        <v>2016.73</v>
      </c>
      <c r="C21" s="23">
        <v>18.36</v>
      </c>
      <c r="D21" s="32">
        <v>1.3591852444588151E-2</v>
      </c>
      <c r="E21" s="32">
        <v>4.9236724771667168E-4</v>
      </c>
      <c r="F21" s="32">
        <v>4.3856012002137413E-4</v>
      </c>
      <c r="G21" s="32">
        <v>1.2291873883497964E-5</v>
      </c>
      <c r="H21" s="32">
        <v>0.28164426767273382</v>
      </c>
      <c r="I21" s="32">
        <v>2.5899830891252303E-5</v>
      </c>
      <c r="J21" s="8">
        <f t="shared" si="0"/>
        <v>0.28162744004207796</v>
      </c>
      <c r="K21" s="8">
        <f t="shared" si="1"/>
        <v>0.2814957619589088</v>
      </c>
      <c r="L21" s="9">
        <f t="shared" si="2"/>
        <v>-40.339209196604827</v>
      </c>
      <c r="M21" s="7">
        <f t="shared" si="3"/>
        <v>4.6777998451141833</v>
      </c>
      <c r="N21" s="10">
        <f t="shared" si="4"/>
        <v>0.92007889252105401</v>
      </c>
      <c r="O21" s="11">
        <f t="shared" si="5"/>
        <v>2219.0083164683829</v>
      </c>
      <c r="P21" s="53">
        <f t="shared" si="6"/>
        <v>2280.4540449051719</v>
      </c>
    </row>
    <row r="22" spans="1:32">
      <c r="A22" s="31" t="s">
        <v>189</v>
      </c>
      <c r="B22" s="23">
        <v>2032.68</v>
      </c>
      <c r="C22" s="23">
        <v>18.11</v>
      </c>
      <c r="D22" s="32">
        <v>2.584248186610778E-2</v>
      </c>
      <c r="E22" s="32">
        <v>2.3539123546359279E-4</v>
      </c>
      <c r="F22" s="32">
        <v>7.880104306695558E-4</v>
      </c>
      <c r="G22" s="32">
        <v>1.3039674971394886E-6</v>
      </c>
      <c r="H22" s="32">
        <v>0.28155222159720855</v>
      </c>
      <c r="I22" s="32">
        <v>2.8133716154448735E-5</v>
      </c>
      <c r="J22" s="8">
        <f t="shared" si="0"/>
        <v>0.2815217417962495</v>
      </c>
      <c r="K22" s="8">
        <f t="shared" si="1"/>
        <v>0.28148537086773834</v>
      </c>
      <c r="L22" s="9">
        <f t="shared" si="2"/>
        <v>-43.594193567249029</v>
      </c>
      <c r="M22" s="7">
        <f t="shared" si="3"/>
        <v>1.2921072380800425</v>
      </c>
      <c r="N22" s="10">
        <f t="shared" si="4"/>
        <v>0.99947347415322474</v>
      </c>
      <c r="O22" s="11">
        <f t="shared" si="5"/>
        <v>2364.7651745651742</v>
      </c>
      <c r="P22" s="53">
        <f t="shared" si="6"/>
        <v>2461.5148822953329</v>
      </c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2">
      <c r="A23" s="31" t="s">
        <v>184</v>
      </c>
      <c r="B23" s="23">
        <v>2012.61</v>
      </c>
      <c r="C23" s="23">
        <v>18.23</v>
      </c>
      <c r="D23" s="32">
        <v>9.2130118548968305E-3</v>
      </c>
      <c r="E23" s="32">
        <v>1.2272175471102808E-4</v>
      </c>
      <c r="F23" s="32">
        <v>4.0416338735074753E-4</v>
      </c>
      <c r="G23" s="32">
        <v>2.5380027438778048E-6</v>
      </c>
      <c r="H23" s="32">
        <v>0.28166836405532825</v>
      </c>
      <c r="I23" s="32">
        <v>2.7739388403154521E-5</v>
      </c>
      <c r="J23" s="8">
        <f t="shared" si="0"/>
        <v>0.28165288851352505</v>
      </c>
      <c r="K23" s="8">
        <f t="shared" si="1"/>
        <v>0.28149844554984188</v>
      </c>
      <c r="L23" s="9">
        <f t="shared" si="2"/>
        <v>-39.487099551664961</v>
      </c>
      <c r="M23" s="7">
        <f t="shared" si="3"/>
        <v>5.4864588463887642</v>
      </c>
      <c r="N23" s="10">
        <f t="shared" si="4"/>
        <v>0.98541888389373034</v>
      </c>
      <c r="O23" s="11">
        <f t="shared" si="5"/>
        <v>2184.4397790957401</v>
      </c>
      <c r="P23" s="53">
        <f t="shared" si="6"/>
        <v>2236.8581206553622</v>
      </c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</row>
    <row r="24" spans="1:32">
      <c r="A24" s="31" t="s">
        <v>174</v>
      </c>
      <c r="B24" s="23">
        <v>3005.17</v>
      </c>
      <c r="C24" s="23">
        <v>17.82</v>
      </c>
      <c r="D24" s="32">
        <v>2.5017255124922269E-2</v>
      </c>
      <c r="E24" s="32">
        <v>3.2939598275263444E-4</v>
      </c>
      <c r="F24" s="32">
        <v>7.2081813196986475E-4</v>
      </c>
      <c r="G24" s="32">
        <v>3.197281549597595E-6</v>
      </c>
      <c r="H24" s="32">
        <v>0.28072465835047256</v>
      </c>
      <c r="I24" s="32">
        <v>2.5670782555489061E-5</v>
      </c>
      <c r="J24" s="8">
        <f t="shared" si="0"/>
        <v>0.28068305968439056</v>
      </c>
      <c r="K24" s="8">
        <f t="shared" si="1"/>
        <v>0.28084593226798249</v>
      </c>
      <c r="L24" s="9">
        <f t="shared" si="2"/>
        <v>-72.858944057409005</v>
      </c>
      <c r="M24" s="7">
        <f t="shared" si="3"/>
        <v>-5.7993570452186116</v>
      </c>
      <c r="N24" s="10">
        <f t="shared" si="4"/>
        <v>0.9140521405520684</v>
      </c>
      <c r="O24" s="11">
        <f t="shared" si="5"/>
        <v>3474.6533350997297</v>
      </c>
      <c r="P24" s="53">
        <f t="shared" si="6"/>
        <v>3612.2833052138335</v>
      </c>
    </row>
    <row r="25" spans="1:32">
      <c r="A25" s="31" t="s">
        <v>198</v>
      </c>
      <c r="B25" s="23">
        <v>2050.0500000000002</v>
      </c>
      <c r="C25" s="23">
        <v>18.32</v>
      </c>
      <c r="D25" s="32">
        <v>3.3117243522043809E-2</v>
      </c>
      <c r="E25" s="32">
        <v>3.89479634039051E-4</v>
      </c>
      <c r="F25" s="32">
        <v>1.0773976449256937E-3</v>
      </c>
      <c r="G25" s="32">
        <v>3.388066190060065E-6</v>
      </c>
      <c r="H25" s="32">
        <v>0.28164516942175111</v>
      </c>
      <c r="I25" s="32">
        <v>3.0308471486483331E-5</v>
      </c>
      <c r="J25" s="8">
        <f t="shared" si="0"/>
        <v>0.28160313331469067</v>
      </c>
      <c r="K25" s="8">
        <f t="shared" si="1"/>
        <v>0.28147405115591978</v>
      </c>
      <c r="L25" s="9">
        <f t="shared" si="2"/>
        <v>-40.307321047753362</v>
      </c>
      <c r="M25" s="7">
        <f t="shared" si="3"/>
        <v>4.5859345911569704</v>
      </c>
      <c r="N25" s="10">
        <f t="shared" si="4"/>
        <v>1.0767767530263119</v>
      </c>
      <c r="O25" s="11">
        <f t="shared" si="5"/>
        <v>2254.9606041457268</v>
      </c>
      <c r="P25" s="53">
        <f t="shared" si="6"/>
        <v>2312.7191272514237</v>
      </c>
    </row>
    <row r="26" spans="1:32">
      <c r="A26" s="31" t="s">
        <v>166</v>
      </c>
      <c r="B26" s="23">
        <v>2020.12</v>
      </c>
      <c r="C26" s="23">
        <v>18.399999999999999</v>
      </c>
      <c r="D26" s="32">
        <v>2.2116045717213345E-2</v>
      </c>
      <c r="E26" s="32">
        <v>6.6161665444100352E-4</v>
      </c>
      <c r="F26" s="32">
        <v>6.9900368957143729E-4</v>
      </c>
      <c r="G26" s="32">
        <v>1.1435893764907176E-5</v>
      </c>
      <c r="H26" s="32">
        <v>0.28159528922033122</v>
      </c>
      <c r="I26" s="32">
        <v>2.2382850534531429E-5</v>
      </c>
      <c r="J26" s="8">
        <f t="shared" si="0"/>
        <v>0.28156842238324997</v>
      </c>
      <c r="K26" s="8">
        <f t="shared" si="1"/>
        <v>0.28149355370379625</v>
      </c>
      <c r="L26" s="9">
        <f t="shared" si="2"/>
        <v>-42.071212393471889</v>
      </c>
      <c r="M26" s="7">
        <f t="shared" si="3"/>
        <v>2.6596942796253131</v>
      </c>
      <c r="N26" s="10">
        <f t="shared" si="4"/>
        <v>0.7951461140060051</v>
      </c>
      <c r="O26" s="11">
        <f t="shared" si="5"/>
        <v>2300.7218514054262</v>
      </c>
      <c r="P26" s="53">
        <f t="shared" si="6"/>
        <v>2383.3777897476734</v>
      </c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</row>
    <row r="27" spans="1:32">
      <c r="A27" s="31" t="s">
        <v>186</v>
      </c>
      <c r="B27" s="23">
        <v>2848.72</v>
      </c>
      <c r="C27" s="23">
        <v>18.100000000000001</v>
      </c>
      <c r="D27" s="32">
        <v>2.4608662707773718E-2</v>
      </c>
      <c r="E27" s="32">
        <v>1.6527038157409534E-4</v>
      </c>
      <c r="F27" s="32">
        <v>7.1106243786119472E-4</v>
      </c>
      <c r="G27" s="32">
        <v>8.6003732982781326E-7</v>
      </c>
      <c r="H27" s="32">
        <v>0.28087975353239902</v>
      </c>
      <c r="I27" s="32">
        <v>2.777351967815371E-5</v>
      </c>
      <c r="J27" s="8">
        <f t="shared" si="0"/>
        <v>0.28084091148509199</v>
      </c>
      <c r="K27" s="8">
        <f t="shared" si="1"/>
        <v>0.28094958763671624</v>
      </c>
      <c r="L27" s="9">
        <f t="shared" si="2"/>
        <v>-67.374382219742571</v>
      </c>
      <c r="M27" s="7">
        <f t="shared" si="3"/>
        <v>-3.8681726689260287</v>
      </c>
      <c r="N27" s="10">
        <f t="shared" si="4"/>
        <v>0.98855883405198119</v>
      </c>
      <c r="O27" s="11">
        <f t="shared" si="5"/>
        <v>3266.810032020574</v>
      </c>
      <c r="P27" s="53">
        <f t="shared" si="6"/>
        <v>3389.5891527050171</v>
      </c>
    </row>
    <row r="28" spans="1:32">
      <c r="A28" s="31" t="s">
        <v>170</v>
      </c>
      <c r="B28" s="23">
        <v>2684.05</v>
      </c>
      <c r="C28" s="23">
        <v>18.559999999999999</v>
      </c>
      <c r="D28" s="32">
        <v>1.4239035502971469E-2</v>
      </c>
      <c r="E28" s="32">
        <v>2.1368161700062259E-4</v>
      </c>
      <c r="F28" s="32">
        <v>4.6228005078027221E-4</v>
      </c>
      <c r="G28" s="32">
        <v>4.776112409004764E-6</v>
      </c>
      <c r="H28" s="32">
        <v>0.28085909750801652</v>
      </c>
      <c r="I28" s="32">
        <v>2.4856934824511092E-5</v>
      </c>
      <c r="J28" s="8">
        <f t="shared" si="0"/>
        <v>0.28083534185225384</v>
      </c>
      <c r="K28" s="8">
        <f t="shared" si="1"/>
        <v>0.28105836258123468</v>
      </c>
      <c r="L28" s="9">
        <f t="shared" si="2"/>
        <v>-68.104832009600045</v>
      </c>
      <c r="M28" s="7">
        <f t="shared" si="3"/>
        <v>-7.9350326719551667</v>
      </c>
      <c r="N28" s="10">
        <f t="shared" si="4"/>
        <v>0.88440474057507035</v>
      </c>
      <c r="O28" s="11">
        <f t="shared" si="5"/>
        <v>3273.4646305703532</v>
      </c>
      <c r="P28" s="53">
        <f t="shared" si="6"/>
        <v>3451.1943439627371</v>
      </c>
    </row>
    <row r="29" spans="1:32">
      <c r="A29" s="31" t="s">
        <v>181</v>
      </c>
      <c r="B29" s="23">
        <v>2148.71</v>
      </c>
      <c r="C29" s="23">
        <v>18.25</v>
      </c>
      <c r="D29" s="32">
        <v>2.1972967702553491E-2</v>
      </c>
      <c r="E29" s="32">
        <v>1.8688667737218895E-4</v>
      </c>
      <c r="F29" s="32">
        <v>7.1434922224700961E-4</v>
      </c>
      <c r="G29" s="32">
        <v>1.83023019539904E-6</v>
      </c>
      <c r="H29" s="32">
        <v>0.28141375214468417</v>
      </c>
      <c r="I29" s="32">
        <v>2.7353005170604952E-5</v>
      </c>
      <c r="J29" s="8">
        <f t="shared" si="0"/>
        <v>0.28138451243949364</v>
      </c>
      <c r="K29" s="8">
        <f t="shared" si="1"/>
        <v>0.28140968654853188</v>
      </c>
      <c r="L29" s="9">
        <f t="shared" si="2"/>
        <v>-48.490827141320914</v>
      </c>
      <c r="M29" s="7">
        <f t="shared" si="3"/>
        <v>-0.8945715176689184</v>
      </c>
      <c r="N29" s="10">
        <f t="shared" si="4"/>
        <v>0.9719994185732358</v>
      </c>
      <c r="O29" s="11">
        <f t="shared" si="5"/>
        <v>2548.232888795405</v>
      </c>
      <c r="P29" s="53">
        <f t="shared" si="6"/>
        <v>2665.5408566919059</v>
      </c>
    </row>
    <row r="30" spans="1:32">
      <c r="A30" s="31" t="s">
        <v>173</v>
      </c>
      <c r="B30" s="23">
        <v>2266.9</v>
      </c>
      <c r="C30" s="23">
        <v>18.260000000000002</v>
      </c>
      <c r="D30" s="32">
        <v>2.4825053443317931E-2</v>
      </c>
      <c r="E30" s="32">
        <v>2.6198717575318543E-4</v>
      </c>
      <c r="F30" s="32">
        <v>6.956767260279217E-4</v>
      </c>
      <c r="G30" s="32">
        <v>2.6402637092786649E-6</v>
      </c>
      <c r="H30" s="32">
        <v>0.28133369251102835</v>
      </c>
      <c r="I30" s="32">
        <v>2.5663354339969141E-5</v>
      </c>
      <c r="J30" s="8">
        <f t="shared" si="0"/>
        <v>0.28130361742381815</v>
      </c>
      <c r="K30" s="8">
        <f t="shared" si="1"/>
        <v>0.28133242455445984</v>
      </c>
      <c r="L30" s="9">
        <f t="shared" si="2"/>
        <v>-51.32194030700532</v>
      </c>
      <c r="M30" s="7">
        <f t="shared" si="3"/>
        <v>-1.023953448924253</v>
      </c>
      <c r="N30" s="10">
        <f t="shared" si="4"/>
        <v>0.91220748481486447</v>
      </c>
      <c r="O30" s="11">
        <f t="shared" si="5"/>
        <v>2655.3400042256167</v>
      </c>
      <c r="P30" s="53">
        <f t="shared" si="6"/>
        <v>2769.6568685025254</v>
      </c>
    </row>
    <row r="31" spans="1:32">
      <c r="A31" s="31" t="s">
        <v>195</v>
      </c>
      <c r="B31" s="23">
        <v>2052.5700000000002</v>
      </c>
      <c r="C31" s="23">
        <v>18.37</v>
      </c>
      <c r="D31" s="32">
        <v>2.0801811695208908E-2</v>
      </c>
      <c r="E31" s="32">
        <v>2.9717141153026846E-4</v>
      </c>
      <c r="F31" s="32">
        <v>7.1723026206473809E-4</v>
      </c>
      <c r="G31" s="32">
        <v>4.3053198808178241E-6</v>
      </c>
      <c r="H31" s="32">
        <v>0.28165185399003534</v>
      </c>
      <c r="I31" s="32">
        <v>2.9180595486602294E-5</v>
      </c>
      <c r="J31" s="8">
        <f t="shared" si="0"/>
        <v>0.28162383523216372</v>
      </c>
      <c r="K31" s="8">
        <f t="shared" si="1"/>
        <v>0.281472408612995</v>
      </c>
      <c r="L31" s="9">
        <f t="shared" si="2"/>
        <v>-40.070937636885738</v>
      </c>
      <c r="M31" s="7">
        <f t="shared" si="3"/>
        <v>5.379803296348129</v>
      </c>
      <c r="N31" s="10">
        <f t="shared" si="4"/>
        <v>1.0367124660777527</v>
      </c>
      <c r="O31" s="11">
        <f t="shared" si="5"/>
        <v>2224.7371558653372</v>
      </c>
      <c r="P31" s="53">
        <f t="shared" si="6"/>
        <v>2275.4107280918543</v>
      </c>
    </row>
    <row r="32" spans="1:32">
      <c r="A32" s="31" t="s">
        <v>183</v>
      </c>
      <c r="B32" s="23">
        <v>2328.52</v>
      </c>
      <c r="C32" s="23">
        <v>18.88</v>
      </c>
      <c r="D32" s="32">
        <v>2.1662169440308222E-2</v>
      </c>
      <c r="E32" s="32">
        <v>1.4848863962078782E-4</v>
      </c>
      <c r="F32" s="32">
        <v>5.753615186440945E-4</v>
      </c>
      <c r="G32" s="32">
        <v>4.9209443126059678E-6</v>
      </c>
      <c r="H32" s="32">
        <v>0.28132566135595505</v>
      </c>
      <c r="I32" s="32">
        <v>2.7626278255516115E-5</v>
      </c>
      <c r="J32" s="8">
        <f t="shared" si="0"/>
        <v>0.2813000967298524</v>
      </c>
      <c r="K32" s="8">
        <f t="shared" si="1"/>
        <v>0.28129207527490907</v>
      </c>
      <c r="L32" s="9">
        <f t="shared" si="2"/>
        <v>-51.605942466713685</v>
      </c>
      <c r="M32" s="7">
        <f t="shared" si="3"/>
        <v>0.28516462596828163</v>
      </c>
      <c r="N32" s="10">
        <f t="shared" si="4"/>
        <v>0.98212074508379676</v>
      </c>
      <c r="O32" s="11">
        <f t="shared" si="5"/>
        <v>2657.9221269562786</v>
      </c>
      <c r="P32" s="53">
        <f t="shared" si="6"/>
        <v>2756.2886318051633</v>
      </c>
    </row>
    <row r="33" spans="1:32">
      <c r="A33" s="31" t="s">
        <v>175</v>
      </c>
      <c r="B33" s="23">
        <v>2660.42</v>
      </c>
      <c r="C33" s="23">
        <v>17.55</v>
      </c>
      <c r="D33" s="32">
        <v>3.8474456079921393E-2</v>
      </c>
      <c r="E33" s="32">
        <v>1.9143752444703678E-3</v>
      </c>
      <c r="F33" s="32">
        <v>1.1041411732741794E-3</v>
      </c>
      <c r="G33" s="32">
        <v>4.6693518524183438E-5</v>
      </c>
      <c r="H33" s="32">
        <v>0.28119090604578778</v>
      </c>
      <c r="I33" s="32">
        <v>2.5700404363600991E-5</v>
      </c>
      <c r="J33" s="8">
        <f t="shared" si="0"/>
        <v>0.28113467845410645</v>
      </c>
      <c r="K33" s="8">
        <f t="shared" si="1"/>
        <v>0.2810739442706946</v>
      </c>
      <c r="L33" s="9">
        <f t="shared" si="2"/>
        <v>-56.371234478923562</v>
      </c>
      <c r="M33" s="7">
        <f t="shared" si="3"/>
        <v>2.1607902350906372</v>
      </c>
      <c r="N33" s="10">
        <f t="shared" si="4"/>
        <v>0.91436452533108648</v>
      </c>
      <c r="O33" s="11">
        <f t="shared" si="5"/>
        <v>2878.3896462747325</v>
      </c>
      <c r="P33" s="53">
        <f t="shared" si="6"/>
        <v>2939.6198719998361</v>
      </c>
    </row>
    <row r="34" spans="1:32">
      <c r="A34" s="31" t="s">
        <v>185</v>
      </c>
      <c r="B34" s="23">
        <v>2030.27</v>
      </c>
      <c r="C34" s="23">
        <v>17.739999999999998</v>
      </c>
      <c r="D34" s="32">
        <v>4.5428571886387561E-2</v>
      </c>
      <c r="E34" s="32">
        <v>7.3174854677458324E-4</v>
      </c>
      <c r="F34" s="32">
        <v>1.4204479169431039E-3</v>
      </c>
      <c r="G34" s="32">
        <v>3.908016618275531E-6</v>
      </c>
      <c r="H34" s="32">
        <v>0.28157490496958493</v>
      </c>
      <c r="I34" s="32">
        <v>2.7768496998059033E-5</v>
      </c>
      <c r="J34" s="8">
        <f t="shared" si="0"/>
        <v>0.28152002922503466</v>
      </c>
      <c r="K34" s="8">
        <f t="shared" si="1"/>
        <v>0.28148694113075423</v>
      </c>
      <c r="L34" s="9">
        <f t="shared" si="2"/>
        <v>-42.792051573282698</v>
      </c>
      <c r="M34" s="7">
        <f t="shared" si="3"/>
        <v>1.1754752866166562</v>
      </c>
      <c r="N34" s="10">
        <f t="shared" si="4"/>
        <v>0.98649325920807873</v>
      </c>
      <c r="O34" s="11">
        <f t="shared" si="5"/>
        <v>2372.8918117577155</v>
      </c>
      <c r="P34" s="53">
        <f t="shared" si="6"/>
        <v>2465.2893938028196</v>
      </c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</row>
    <row r="35" spans="1:32">
      <c r="A35" s="31" t="s">
        <v>178</v>
      </c>
      <c r="B35" s="23">
        <v>2033.41</v>
      </c>
      <c r="C35" s="23">
        <v>17.82</v>
      </c>
      <c r="D35" s="32">
        <v>2.5497814553196805E-2</v>
      </c>
      <c r="E35" s="32">
        <v>6.0071932993081248E-4</v>
      </c>
      <c r="F35" s="32">
        <v>8.7307092859747527E-4</v>
      </c>
      <c r="G35" s="32">
        <v>1.4259112664405164E-5</v>
      </c>
      <c r="H35" s="32">
        <v>0.28167384694684122</v>
      </c>
      <c r="I35" s="32">
        <v>2.6812729966920274E-5</v>
      </c>
      <c r="J35" s="8">
        <f t="shared" si="0"/>
        <v>0.28164006469407871</v>
      </c>
      <c r="K35" s="8">
        <f t="shared" si="1"/>
        <v>0.28148489521396158</v>
      </c>
      <c r="L35" s="9">
        <f t="shared" si="2"/>
        <v>-39.293210501221139</v>
      </c>
      <c r="M35" s="7">
        <f t="shared" si="3"/>
        <v>5.512533096996286</v>
      </c>
      <c r="N35" s="10">
        <f t="shared" si="4"/>
        <v>0.95254595975885137</v>
      </c>
      <c r="O35" s="11">
        <f t="shared" si="5"/>
        <v>2203.6693502554722</v>
      </c>
      <c r="P35" s="53">
        <f t="shared" si="6"/>
        <v>2252.8730494865977</v>
      </c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1:32">
      <c r="A36" s="31" t="s">
        <v>179</v>
      </c>
      <c r="B36" s="23">
        <v>2021.45</v>
      </c>
      <c r="C36" s="23">
        <v>17.84</v>
      </c>
      <c r="D36" s="32">
        <v>4.8924316181448504E-2</v>
      </c>
      <c r="E36" s="32">
        <v>8.3104509061196713E-4</v>
      </c>
      <c r="F36" s="32">
        <v>1.5954755114182869E-3</v>
      </c>
      <c r="G36" s="32">
        <v>3.6804072824602125E-5</v>
      </c>
      <c r="H36" s="32">
        <v>0.28173410030410023</v>
      </c>
      <c r="I36" s="32">
        <v>2.6990272915621767E-5</v>
      </c>
      <c r="J36" s="8">
        <f t="shared" si="0"/>
        <v>0.28167273562356843</v>
      </c>
      <c r="K36" s="8">
        <f t="shared" si="1"/>
        <v>0.28149268730004728</v>
      </c>
      <c r="L36" s="9">
        <f t="shared" si="2"/>
        <v>-37.162497865862456</v>
      </c>
      <c r="M36" s="7">
        <f t="shared" si="3"/>
        <v>6.3961989651706297</v>
      </c>
      <c r="N36" s="10">
        <f t="shared" si="4"/>
        <v>0.95882678781109609</v>
      </c>
      <c r="O36" s="11">
        <f t="shared" si="5"/>
        <v>2161.876641516501</v>
      </c>
      <c r="P36" s="53">
        <f t="shared" si="6"/>
        <v>2198.9944807040583</v>
      </c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32" s="13" customFormat="1">
      <c r="A37" s="31" t="s">
        <v>180</v>
      </c>
      <c r="B37" s="23">
        <v>2061.16</v>
      </c>
      <c r="C37" s="23">
        <v>18.18</v>
      </c>
      <c r="D37" s="32">
        <v>2.0992233436978536E-2</v>
      </c>
      <c r="E37" s="32">
        <v>1.2534710430811579E-4</v>
      </c>
      <c r="F37" s="32">
        <v>7.1935003022655531E-4</v>
      </c>
      <c r="G37" s="32">
        <v>1.7807492407444594E-6</v>
      </c>
      <c r="H37" s="32">
        <v>0.28164073986692084</v>
      </c>
      <c r="I37" s="32">
        <v>2.7292417607451155E-5</v>
      </c>
      <c r="J37" s="8">
        <f t="shared" si="0"/>
        <v>0.28161251841745299</v>
      </c>
      <c r="K37" s="8">
        <f t="shared" si="1"/>
        <v>0.28146680904667348</v>
      </c>
      <c r="L37" s="9">
        <f t="shared" si="2"/>
        <v>-40.463961422252396</v>
      </c>
      <c r="M37" s="7">
        <f t="shared" si="3"/>
        <v>5.1767869637275865</v>
      </c>
      <c r="N37" s="10">
        <f t="shared" si="4"/>
        <v>0.96964959029771292</v>
      </c>
      <c r="O37" s="11">
        <f t="shared" si="5"/>
        <v>2240.0131889849326</v>
      </c>
      <c r="P37" s="53">
        <f t="shared" si="6"/>
        <v>2292.6374036866746</v>
      </c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</row>
    <row r="38" spans="1:32" s="13" customFormat="1">
      <c r="A38" s="31" t="s">
        <v>192</v>
      </c>
      <c r="B38" s="23">
        <v>2032.79</v>
      </c>
      <c r="C38" s="23">
        <v>18.309999999999999</v>
      </c>
      <c r="D38" s="32">
        <v>3.1643220131919933E-2</v>
      </c>
      <c r="E38" s="32">
        <v>2.2518539815250812E-4</v>
      </c>
      <c r="F38" s="32">
        <v>9.4349393480799143E-4</v>
      </c>
      <c r="G38" s="32">
        <v>6.8485412596816502E-6</v>
      </c>
      <c r="H38" s="32">
        <v>0.28162109149272452</v>
      </c>
      <c r="I38" s="32">
        <v>2.8293526574822464E-5</v>
      </c>
      <c r="J38" s="8">
        <f t="shared" si="0"/>
        <v>0.28158459566453264</v>
      </c>
      <c r="K38" s="8">
        <f t="shared" si="1"/>
        <v>0.28148529919429638</v>
      </c>
      <c r="L38" s="9">
        <f t="shared" si="2"/>
        <v>-41.15877812739366</v>
      </c>
      <c r="M38" s="7">
        <f t="shared" si="3"/>
        <v>3.5275899139497469</v>
      </c>
      <c r="N38" s="10">
        <f t="shared" si="4"/>
        <v>1.0051511271035416</v>
      </c>
      <c r="O38" s="11">
        <f t="shared" si="5"/>
        <v>2280.0721467444791</v>
      </c>
      <c r="P38" s="53">
        <f t="shared" si="6"/>
        <v>2350.8724812490318</v>
      </c>
      <c r="Q38" s="16"/>
      <c r="R38" s="16"/>
      <c r="S38" s="16"/>
    </row>
    <row r="39" spans="1:32">
      <c r="A39" s="31"/>
      <c r="B39" s="23"/>
      <c r="C39" s="23"/>
      <c r="D39" s="32"/>
      <c r="E39" s="32"/>
      <c r="F39" s="32"/>
      <c r="G39" s="32"/>
      <c r="H39" s="32"/>
      <c r="I39" s="32"/>
      <c r="J39" s="8"/>
      <c r="K39" s="8"/>
      <c r="L39" s="9"/>
      <c r="M39" s="7"/>
      <c r="N39" s="10"/>
      <c r="O39" s="11"/>
      <c r="P39" s="12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</row>
    <row r="40" spans="1:32">
      <c r="A40" s="27" t="s">
        <v>115</v>
      </c>
    </row>
    <row r="41" spans="1:32" s="13" customFormat="1">
      <c r="A41" s="15" t="s">
        <v>54</v>
      </c>
      <c r="B41" s="23">
        <v>2025.4</v>
      </c>
      <c r="C41" s="23">
        <v>18.5</v>
      </c>
      <c r="D41" s="19">
        <v>2.0385621567262931E-2</v>
      </c>
      <c r="E41" s="19">
        <v>2.275810226619093E-4</v>
      </c>
      <c r="F41" s="19">
        <v>6.6161485050110773E-4</v>
      </c>
      <c r="G41" s="19">
        <v>1.811486914481003E-6</v>
      </c>
      <c r="H41" s="19">
        <v>0.28166395425620705</v>
      </c>
      <c r="I41" s="19">
        <v>2.5299408110230631E-5</v>
      </c>
      <c r="J41" s="8">
        <f t="shared" ref="J41:J80" si="7">H41-F41*(EXP(0.00001867*B41)-1)</f>
        <v>0.28163845676232052</v>
      </c>
      <c r="K41" s="8">
        <f t="shared" ref="K41:K80" si="8">0.282785-0.0336*(EXP(0.00001867*B41)-1)</f>
        <v>0.28149011401922469</v>
      </c>
      <c r="L41" s="9">
        <f t="shared" ref="L41:L80" si="9">(H41/0.282785-1)*10000</f>
        <v>-39.643041313823787</v>
      </c>
      <c r="M41" s="7">
        <f t="shared" ref="M41:M80" si="10">(J41/K41-1)*10000</f>
        <v>5.2699095175223754</v>
      </c>
      <c r="N41" s="10">
        <f t="shared" ref="N41:N80" si="11">I41/K41*10000</f>
        <v>0.89876719821509532</v>
      </c>
      <c r="O41" s="11">
        <f t="shared" ref="O41:O80" si="12">(1/0.00001867)*LN(1+((H41-0.28325)/(F41-0.0384)))</f>
        <v>2205.046961194656</v>
      </c>
      <c r="P41" s="53">
        <f t="shared" ref="P41:P80" si="13">LN((1+(H41-(EXP(1.867*B41/10^5)-1)*(F41-0.0093)-0.28325)/(0.0093-0.0384)))/1.867*10^5</f>
        <v>2258.2596972788529</v>
      </c>
    </row>
    <row r="42" spans="1:32" s="13" customFormat="1">
      <c r="A42" s="15" t="s">
        <v>55</v>
      </c>
      <c r="B42" s="24">
        <v>2683.8</v>
      </c>
      <c r="C42" s="24">
        <v>18.2</v>
      </c>
      <c r="D42" s="19">
        <v>2.152045974386349E-2</v>
      </c>
      <c r="E42" s="19">
        <v>3.1083676472179299E-4</v>
      </c>
      <c r="F42" s="19">
        <v>6.441009164308033E-4</v>
      </c>
      <c r="G42" s="19">
        <v>1.3202968221668081E-6</v>
      </c>
      <c r="H42" s="19">
        <v>0.28089596024592262</v>
      </c>
      <c r="I42" s="19">
        <v>2.1711052612082699E-5</v>
      </c>
      <c r="J42" s="8">
        <f t="shared" si="7"/>
        <v>0.28086286433699109</v>
      </c>
      <c r="K42" s="8">
        <f t="shared" si="8"/>
        <v>0.28105852746793003</v>
      </c>
      <c r="L42" s="9">
        <f t="shared" si="9"/>
        <v>-66.801271428024165</v>
      </c>
      <c r="M42" s="7">
        <f t="shared" si="10"/>
        <v>-6.9616507530190219</v>
      </c>
      <c r="N42" s="10">
        <f t="shared" si="11"/>
        <v>0.77247443113285441</v>
      </c>
      <c r="O42" s="11">
        <f t="shared" si="12"/>
        <v>3239.5513826635006</v>
      </c>
      <c r="P42" s="53">
        <f t="shared" si="13"/>
        <v>3403.7550028671112</v>
      </c>
    </row>
    <row r="43" spans="1:32" s="13" customFormat="1">
      <c r="A43" s="15" t="s">
        <v>56</v>
      </c>
      <c r="B43" s="23">
        <v>2035.1</v>
      </c>
      <c r="C43" s="23">
        <v>19</v>
      </c>
      <c r="D43" s="19">
        <v>3.3688250785106372E-2</v>
      </c>
      <c r="E43" s="19">
        <v>6.5475356211033592E-4</v>
      </c>
      <c r="F43" s="19">
        <v>1.0663627290498779E-3</v>
      </c>
      <c r="G43" s="19">
        <v>3.851805582877534E-6</v>
      </c>
      <c r="H43" s="19">
        <v>0.28169044047540831</v>
      </c>
      <c r="I43" s="19">
        <v>2.387410988404947E-5</v>
      </c>
      <c r="J43" s="8">
        <f t="shared" si="7"/>
        <v>0.28164914411939618</v>
      </c>
      <c r="K43" s="8">
        <f t="shared" si="8"/>
        <v>0.28148379401801282</v>
      </c>
      <c r="L43" s="9">
        <f t="shared" si="9"/>
        <v>-38.706420941411189</v>
      </c>
      <c r="M43" s="7">
        <f t="shared" si="10"/>
        <v>5.8742316572857334</v>
      </c>
      <c r="N43" s="10">
        <f t="shared" si="11"/>
        <v>0.84815219886235105</v>
      </c>
      <c r="O43" s="11">
        <f t="shared" si="12"/>
        <v>2191.9990345294905</v>
      </c>
      <c r="P43" s="53">
        <f t="shared" si="13"/>
        <v>2236.3092054684334</v>
      </c>
    </row>
    <row r="44" spans="1:32" s="13" customFormat="1">
      <c r="A44" s="15" t="s">
        <v>57</v>
      </c>
      <c r="B44" s="23">
        <v>2001.7</v>
      </c>
      <c r="C44" s="23">
        <v>18.8</v>
      </c>
      <c r="D44" s="19">
        <v>1.2878076560077729E-2</v>
      </c>
      <c r="E44" s="19">
        <v>7.9877413856332025E-4</v>
      </c>
      <c r="F44" s="19">
        <v>4.1341481344997711E-4</v>
      </c>
      <c r="G44" s="19">
        <v>2.8342948657365859E-5</v>
      </c>
      <c r="H44" s="19">
        <v>0.28158474260029714</v>
      </c>
      <c r="I44" s="19">
        <v>2.3878907426628071E-5</v>
      </c>
      <c r="J44" s="8">
        <f t="shared" si="7"/>
        <v>0.28156900024231013</v>
      </c>
      <c r="K44" s="8">
        <f t="shared" si="8"/>
        <v>0.28150555085798823</v>
      </c>
      <c r="L44" s="9">
        <f t="shared" si="9"/>
        <v>-42.444167820177015</v>
      </c>
      <c r="M44" s="7">
        <f t="shared" si="10"/>
        <v>2.2539301313417859</v>
      </c>
      <c r="N44" s="10">
        <f t="shared" si="11"/>
        <v>0.84825707180013377</v>
      </c>
      <c r="O44" s="11">
        <f t="shared" si="12"/>
        <v>2298.0365446192195</v>
      </c>
      <c r="P44" s="53">
        <f t="shared" si="13"/>
        <v>2388.2062570203357</v>
      </c>
    </row>
    <row r="45" spans="1:32" s="22" customFormat="1">
      <c r="A45" s="15" t="s">
        <v>58</v>
      </c>
      <c r="B45" s="23">
        <v>2509.1999999999998</v>
      </c>
      <c r="C45" s="23">
        <v>18.5</v>
      </c>
      <c r="D45" s="19">
        <v>2.4496137315165929E-2</v>
      </c>
      <c r="E45" s="19">
        <v>1.5512443708827269E-4</v>
      </c>
      <c r="F45" s="19">
        <v>7.935588548221345E-4</v>
      </c>
      <c r="G45" s="19">
        <v>1.142506181061109E-5</v>
      </c>
      <c r="H45" s="19">
        <v>0.28119907130608646</v>
      </c>
      <c r="I45" s="19">
        <v>2.097200344963979E-5</v>
      </c>
      <c r="J45" s="8">
        <f t="shared" si="7"/>
        <v>0.28116101110341157</v>
      </c>
      <c r="K45" s="8">
        <f t="shared" si="8"/>
        <v>0.2811734965782885</v>
      </c>
      <c r="L45" s="9">
        <f t="shared" si="9"/>
        <v>-56.08249001586185</v>
      </c>
      <c r="M45" s="7">
        <f t="shared" si="10"/>
        <v>-0.44404878229542533</v>
      </c>
      <c r="N45" s="10">
        <f t="shared" si="11"/>
        <v>0.74587412060014169</v>
      </c>
      <c r="O45" s="11">
        <f t="shared" si="12"/>
        <v>2844.2131972198799</v>
      </c>
      <c r="P45" s="53">
        <f t="shared" si="13"/>
        <v>2941.7489550024211</v>
      </c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</row>
    <row r="46" spans="1:32" s="13" customFormat="1">
      <c r="A46" s="15" t="s">
        <v>59</v>
      </c>
      <c r="B46" s="23">
        <v>2013.2</v>
      </c>
      <c r="C46" s="23">
        <v>18.7</v>
      </c>
      <c r="D46" s="19">
        <v>2.1133250215344401E-2</v>
      </c>
      <c r="E46" s="19">
        <v>4.1414616411548601E-4</v>
      </c>
      <c r="F46" s="19">
        <v>7.8559594971402697E-4</v>
      </c>
      <c r="G46" s="19">
        <v>7.9251552525310692E-6</v>
      </c>
      <c r="H46" s="19">
        <v>0.28161918123016527</v>
      </c>
      <c r="I46" s="19">
        <v>2.1882967901940401E-5</v>
      </c>
      <c r="J46" s="8">
        <f t="shared" si="7"/>
        <v>0.28158909153194472</v>
      </c>
      <c r="K46" s="8">
        <f t="shared" si="8"/>
        <v>0.28149806126186211</v>
      </c>
      <c r="L46" s="9">
        <f t="shared" si="9"/>
        <v>-41.22632989142727</v>
      </c>
      <c r="M46" s="7">
        <f t="shared" si="10"/>
        <v>3.2337796457482249</v>
      </c>
      <c r="N46" s="10">
        <f t="shared" si="11"/>
        <v>0.77737543924268393</v>
      </c>
      <c r="O46" s="11">
        <f t="shared" si="12"/>
        <v>2273.308074500907</v>
      </c>
      <c r="P46" s="53">
        <f t="shared" si="13"/>
        <v>2349.1751601340725</v>
      </c>
    </row>
    <row r="47" spans="1:32" s="13" customFormat="1">
      <c r="A47" s="15" t="s">
        <v>60</v>
      </c>
      <c r="B47" s="23">
        <v>2674.2</v>
      </c>
      <c r="C47" s="23">
        <v>18.5</v>
      </c>
      <c r="D47" s="19">
        <v>1.6152123508291101E-2</v>
      </c>
      <c r="E47" s="19">
        <v>2.7286311862007002E-4</v>
      </c>
      <c r="F47" s="19">
        <v>5.1308926550439895E-4</v>
      </c>
      <c r="G47" s="19">
        <v>7.4447612847892899E-7</v>
      </c>
      <c r="H47" s="19">
        <v>0.28113300287231818</v>
      </c>
      <c r="I47" s="19">
        <v>2.1302284849904102E-5</v>
      </c>
      <c r="J47" s="8">
        <f t="shared" si="7"/>
        <v>0.2811067354282436</v>
      </c>
      <c r="K47" s="8">
        <f t="shared" si="8"/>
        <v>0.28106485853487306</v>
      </c>
      <c r="L47" s="9">
        <f t="shared" si="9"/>
        <v>-58.418838611730138</v>
      </c>
      <c r="M47" s="7">
        <f t="shared" si="10"/>
        <v>1.4899370056009609</v>
      </c>
      <c r="N47" s="10">
        <f t="shared" si="11"/>
        <v>0.75791349231448035</v>
      </c>
      <c r="O47" s="11">
        <f t="shared" si="12"/>
        <v>2912.2365648377649</v>
      </c>
      <c r="P47" s="53">
        <f t="shared" si="13"/>
        <v>2983.9056127472568</v>
      </c>
    </row>
    <row r="48" spans="1:32" s="13" customFormat="1">
      <c r="A48" s="15" t="s">
        <v>61</v>
      </c>
      <c r="B48" s="23">
        <v>2227.9</v>
      </c>
      <c r="C48" s="23">
        <v>18.399999999999999</v>
      </c>
      <c r="D48" s="19">
        <v>4.2971159695382621E-2</v>
      </c>
      <c r="E48" s="19">
        <v>8.7729259995771643E-4</v>
      </c>
      <c r="F48" s="19">
        <v>1.523118650413707E-3</v>
      </c>
      <c r="G48" s="19">
        <v>1.1192801600531271E-5</v>
      </c>
      <c r="H48" s="19">
        <v>0.28156771943515896</v>
      </c>
      <c r="I48" s="19">
        <v>2.3438610265674239E-5</v>
      </c>
      <c r="J48" s="8">
        <f t="shared" si="7"/>
        <v>0.28150302941728667</v>
      </c>
      <c r="K48" s="8">
        <f t="shared" si="8"/>
        <v>0.28135793809650406</v>
      </c>
      <c r="L48" s="9">
        <f t="shared" si="9"/>
        <v>-43.04615042668658</v>
      </c>
      <c r="M48" s="7">
        <f t="shared" si="10"/>
        <v>5.156823431540225</v>
      </c>
      <c r="N48" s="10">
        <f t="shared" si="11"/>
        <v>0.8330531004117232</v>
      </c>
      <c r="O48" s="11">
        <f t="shared" si="12"/>
        <v>2389.3359353759229</v>
      </c>
      <c r="P48" s="53">
        <f t="shared" si="13"/>
        <v>2432.3969037575694</v>
      </c>
    </row>
    <row r="49" spans="1:32" s="13" customFormat="1">
      <c r="A49" s="15" t="s">
        <v>62</v>
      </c>
      <c r="B49" s="23">
        <v>2021.4</v>
      </c>
      <c r="C49" s="23">
        <v>18.3</v>
      </c>
      <c r="D49" s="19">
        <v>2.513384676875503E-2</v>
      </c>
      <c r="E49" s="19">
        <v>6.0509982711948944E-4</v>
      </c>
      <c r="F49" s="19">
        <v>7.9732539975267908E-4</v>
      </c>
      <c r="G49" s="19">
        <v>8.8529994881391434E-6</v>
      </c>
      <c r="H49" s="19">
        <v>0.28166091384961917</v>
      </c>
      <c r="I49" s="19">
        <v>2.2756086071958971E-5</v>
      </c>
      <c r="J49" s="8">
        <f t="shared" si="7"/>
        <v>0.28163024814218923</v>
      </c>
      <c r="K49" s="8">
        <f t="shared" si="8"/>
        <v>0.28149271987200603</v>
      </c>
      <c r="L49" s="9">
        <f t="shared" si="9"/>
        <v>-39.750557857766154</v>
      </c>
      <c r="M49" s="7">
        <f t="shared" si="10"/>
        <v>4.8856776916195166</v>
      </c>
      <c r="N49" s="10">
        <f t="shared" si="11"/>
        <v>0.808407623554389</v>
      </c>
      <c r="O49" s="11">
        <f t="shared" si="12"/>
        <v>2216.99833530766</v>
      </c>
      <c r="P49" s="53">
        <f t="shared" si="13"/>
        <v>2274.0152624131811</v>
      </c>
    </row>
    <row r="50" spans="1:32" s="13" customFormat="1">
      <c r="A50" s="15" t="s">
        <v>63</v>
      </c>
      <c r="B50" s="23">
        <v>2195</v>
      </c>
      <c r="C50" s="23">
        <v>17.899999999999999</v>
      </c>
      <c r="D50" s="19">
        <v>6.8953829853489162E-2</v>
      </c>
      <c r="E50" s="19">
        <v>4.1475811102076668E-3</v>
      </c>
      <c r="F50" s="19">
        <v>2.0082787224828778E-3</v>
      </c>
      <c r="G50" s="19">
        <v>7.3370796065292906E-5</v>
      </c>
      <c r="H50" s="19">
        <v>0.28119083835784975</v>
      </c>
      <c r="I50" s="19">
        <v>2.649173121914533E-5</v>
      </c>
      <c r="J50" s="8">
        <f t="shared" si="7"/>
        <v>0.28110682815097415</v>
      </c>
      <c r="K50" s="8">
        <f t="shared" si="8"/>
        <v>0.28137944661768333</v>
      </c>
      <c r="L50" s="9">
        <f t="shared" si="9"/>
        <v>-56.373628097327042</v>
      </c>
      <c r="M50" s="7">
        <f t="shared" si="10"/>
        <v>-9.6886417962005478</v>
      </c>
      <c r="N50" s="10">
        <f t="shared" si="11"/>
        <v>0.94149489373117745</v>
      </c>
      <c r="O50" s="11">
        <f t="shared" si="12"/>
        <v>2948.0635856546282</v>
      </c>
      <c r="P50" s="53">
        <f t="shared" si="13"/>
        <v>3135.1148802849157</v>
      </c>
    </row>
    <row r="51" spans="1:32" s="22" customFormat="1">
      <c r="A51" s="15" t="s">
        <v>64</v>
      </c>
      <c r="B51" s="23">
        <v>2600.3000000000002</v>
      </c>
      <c r="C51" s="23">
        <v>17.899999999999999</v>
      </c>
      <c r="D51" s="19">
        <v>2.2703726412963081E-2</v>
      </c>
      <c r="E51" s="19">
        <v>2.6895181298258421E-4</v>
      </c>
      <c r="F51" s="19">
        <v>6.9221906714327206E-4</v>
      </c>
      <c r="G51" s="19">
        <v>2.4927447230500541E-6</v>
      </c>
      <c r="H51" s="19">
        <v>0.28122732872042522</v>
      </c>
      <c r="I51" s="19">
        <v>2.642501567542191E-5</v>
      </c>
      <c r="J51" s="8">
        <f t="shared" si="7"/>
        <v>0.281192894047881</v>
      </c>
      <c r="K51" s="8">
        <f t="shared" si="8"/>
        <v>0.28111355659081871</v>
      </c>
      <c r="L51" s="9">
        <f t="shared" si="9"/>
        <v>-55.083235658708318</v>
      </c>
      <c r="M51" s="7">
        <f t="shared" si="10"/>
        <v>2.8222565295132895</v>
      </c>
      <c r="N51" s="10">
        <f t="shared" si="11"/>
        <v>0.94001214298908575</v>
      </c>
      <c r="O51" s="11">
        <f t="shared" si="12"/>
        <v>2798.6870890034588</v>
      </c>
      <c r="P51" s="53">
        <f t="shared" si="13"/>
        <v>2857.2294482709549</v>
      </c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</row>
    <row r="52" spans="1:32" s="13" customFormat="1">
      <c r="A52" s="15" t="s">
        <v>65</v>
      </c>
      <c r="B52" s="23">
        <v>2061.3000000000002</v>
      </c>
      <c r="C52" s="23">
        <v>18.2</v>
      </c>
      <c r="D52" s="19">
        <v>2.4538535825679959E-2</v>
      </c>
      <c r="E52" s="19">
        <v>2.2315146734340491E-4</v>
      </c>
      <c r="F52" s="19">
        <v>9.3095352100610717E-4</v>
      </c>
      <c r="G52" s="19">
        <v>6.4092943220345159E-6</v>
      </c>
      <c r="H52" s="19">
        <v>0.28156373321322831</v>
      </c>
      <c r="I52" s="19">
        <v>2.2232952296784869E-5</v>
      </c>
      <c r="J52" s="8">
        <f t="shared" si="7"/>
        <v>0.28152720763356098</v>
      </c>
      <c r="K52" s="8">
        <f t="shared" si="8"/>
        <v>0.28146671777738669</v>
      </c>
      <c r="L52" s="9">
        <f t="shared" si="9"/>
        <v>-43.187113417321179</v>
      </c>
      <c r="M52" s="7">
        <f t="shared" si="10"/>
        <v>2.149094452514877</v>
      </c>
      <c r="N52" s="10">
        <f t="shared" si="11"/>
        <v>0.78989631429066554</v>
      </c>
      <c r="O52" s="11">
        <f t="shared" si="12"/>
        <v>2357.844881201574</v>
      </c>
      <c r="P52" s="53">
        <f t="shared" si="13"/>
        <v>2442.826924427523</v>
      </c>
    </row>
    <row r="53" spans="1:32" s="13" customFormat="1">
      <c r="A53" s="15" t="s">
        <v>66</v>
      </c>
      <c r="B53" s="23">
        <v>2065.3000000000002</v>
      </c>
      <c r="C53" s="23">
        <v>18.2</v>
      </c>
      <c r="D53" s="19">
        <v>2.0866165760051739E-2</v>
      </c>
      <c r="E53" s="19">
        <v>6.6634965935547419E-4</v>
      </c>
      <c r="F53" s="19">
        <v>7.0461368547817995E-4</v>
      </c>
      <c r="G53" s="19">
        <v>2.8579542992409569E-5</v>
      </c>
      <c r="H53" s="19">
        <v>0.28164053386902843</v>
      </c>
      <c r="I53" s="19">
        <v>2.198512659806365E-5</v>
      </c>
      <c r="J53" s="8">
        <f t="shared" si="7"/>
        <v>0.28161283395286163</v>
      </c>
      <c r="K53" s="8">
        <f t="shared" si="8"/>
        <v>0.28146410998269644</v>
      </c>
      <c r="L53" s="9">
        <f t="shared" si="9"/>
        <v>-40.471246033968455</v>
      </c>
      <c r="M53" s="7">
        <f t="shared" si="10"/>
        <v>5.2839408255045406</v>
      </c>
      <c r="N53" s="10">
        <f t="shared" si="11"/>
        <v>0.7810987553409644</v>
      </c>
      <c r="O53" s="11">
        <f t="shared" si="12"/>
        <v>2239.4362672089892</v>
      </c>
      <c r="P53" s="53">
        <f t="shared" si="13"/>
        <v>2290.7634888720404</v>
      </c>
    </row>
    <row r="54" spans="1:32" s="13" customFormat="1">
      <c r="A54" s="15" t="s">
        <v>67</v>
      </c>
      <c r="B54" s="23">
        <v>2295.8000000000002</v>
      </c>
      <c r="C54" s="23">
        <v>18.2</v>
      </c>
      <c r="D54" s="19">
        <v>1.8970476527670501E-2</v>
      </c>
      <c r="E54" s="19">
        <v>4.9729148794441617E-4</v>
      </c>
      <c r="F54" s="19">
        <v>6.3047693581692139E-4</v>
      </c>
      <c r="G54" s="19">
        <v>6.3604838542975309E-6</v>
      </c>
      <c r="H54" s="19">
        <v>0.28119966611664132</v>
      </c>
      <c r="I54" s="19">
        <v>1.915861695318599E-5</v>
      </c>
      <c r="J54" s="8">
        <f t="shared" si="7"/>
        <v>0.28117205472409273</v>
      </c>
      <c r="K54" s="8">
        <f t="shared" si="8"/>
        <v>0.28131350637837976</v>
      </c>
      <c r="L54" s="9">
        <f t="shared" si="9"/>
        <v>-56.061455995144449</v>
      </c>
      <c r="M54" s="7">
        <f t="shared" si="10"/>
        <v>-5.0282567697534919</v>
      </c>
      <c r="N54" s="10">
        <f t="shared" si="11"/>
        <v>0.68104148996730929</v>
      </c>
      <c r="O54" s="11">
        <f t="shared" si="12"/>
        <v>2831.4513593320648</v>
      </c>
      <c r="P54" s="53">
        <f t="shared" si="13"/>
        <v>2990.0033441520454</v>
      </c>
    </row>
    <row r="55" spans="1:32" s="13" customFormat="1">
      <c r="A55" s="15" t="s">
        <v>68</v>
      </c>
      <c r="B55" s="23">
        <v>2073.4</v>
      </c>
      <c r="C55" s="23">
        <v>18.3</v>
      </c>
      <c r="D55" s="19">
        <v>3.3277843777314242E-2</v>
      </c>
      <c r="E55" s="19">
        <v>1.05071664594402E-3</v>
      </c>
      <c r="F55" s="19">
        <v>1.0838411580459801E-3</v>
      </c>
      <c r="G55" s="19">
        <v>1.751280415750311E-5</v>
      </c>
      <c r="H55" s="19">
        <v>0.28168198674578648</v>
      </c>
      <c r="I55" s="19">
        <v>2.3616288063506529E-5</v>
      </c>
      <c r="J55" s="8">
        <f t="shared" si="7"/>
        <v>0.28163920819983845</v>
      </c>
      <c r="K55" s="8">
        <f t="shared" si="8"/>
        <v>0.28145882860192817</v>
      </c>
      <c r="L55" s="9">
        <f t="shared" si="9"/>
        <v>-39.005366416660081</v>
      </c>
      <c r="M55" s="7">
        <f t="shared" si="10"/>
        <v>6.4087383155220223</v>
      </c>
      <c r="N55" s="10">
        <f t="shared" si="11"/>
        <v>0.83906723341435596</v>
      </c>
      <c r="O55" s="11">
        <f t="shared" si="12"/>
        <v>2204.6510484351429</v>
      </c>
      <c r="P55" s="53">
        <f t="shared" si="13"/>
        <v>2241.6506125491587</v>
      </c>
    </row>
    <row r="56" spans="1:32" s="13" customFormat="1">
      <c r="A56" s="15" t="s">
        <v>69</v>
      </c>
      <c r="B56" s="23">
        <v>3062.8</v>
      </c>
      <c r="C56" s="23">
        <v>17.5</v>
      </c>
      <c r="D56" s="19">
        <v>3.1599448844990018E-2</v>
      </c>
      <c r="E56" s="19">
        <v>1.2172476863927019E-4</v>
      </c>
      <c r="F56" s="19">
        <v>9.232421486590921E-4</v>
      </c>
      <c r="G56" s="19">
        <v>1.3479100248538309E-5</v>
      </c>
      <c r="H56" s="19">
        <v>0.28075244526199367</v>
      </c>
      <c r="I56" s="19">
        <v>2.380025401171099E-5</v>
      </c>
      <c r="J56" s="8">
        <f t="shared" si="7"/>
        <v>0.28069811337804801</v>
      </c>
      <c r="K56" s="8">
        <f t="shared" si="8"/>
        <v>0.28080767335473611</v>
      </c>
      <c r="L56" s="9">
        <f t="shared" si="9"/>
        <v>-71.876327881830179</v>
      </c>
      <c r="M56" s="7">
        <f t="shared" si="10"/>
        <v>-3.90160195336553</v>
      </c>
      <c r="N56" s="10">
        <f t="shared" si="11"/>
        <v>0.84756423239349399</v>
      </c>
      <c r="O56" s="11">
        <f t="shared" si="12"/>
        <v>3455.6032331276592</v>
      </c>
      <c r="P56" s="53">
        <f t="shared" si="13"/>
        <v>3568.144081412423</v>
      </c>
    </row>
    <row r="57" spans="1:32" s="13" customFormat="1">
      <c r="A57" s="15" t="s">
        <v>70</v>
      </c>
      <c r="B57" s="23">
        <v>2030.1</v>
      </c>
      <c r="C57" s="23">
        <v>18.399999999999999</v>
      </c>
      <c r="D57" s="19">
        <v>5.5974312047391013E-2</v>
      </c>
      <c r="E57" s="19">
        <v>2.9275220183586179E-4</v>
      </c>
      <c r="F57" s="19">
        <v>1.8638932546407581E-3</v>
      </c>
      <c r="G57" s="19">
        <v>2.525191468407364E-5</v>
      </c>
      <c r="H57" s="19">
        <v>0.28168843407078953</v>
      </c>
      <c r="I57" s="19">
        <v>2.56336204227183E-5</v>
      </c>
      <c r="J57" s="8">
        <f t="shared" si="7"/>
        <v>0.28161643297791666</v>
      </c>
      <c r="K57" s="8">
        <f t="shared" si="8"/>
        <v>0.28148705189352752</v>
      </c>
      <c r="L57" s="9">
        <f t="shared" si="9"/>
        <v>-38.777372534274377</v>
      </c>
      <c r="M57" s="7">
        <f t="shared" si="10"/>
        <v>4.5963423013173355</v>
      </c>
      <c r="N57" s="10">
        <f t="shared" si="11"/>
        <v>0.91065007254451691</v>
      </c>
      <c r="O57" s="11">
        <f t="shared" si="12"/>
        <v>2241.6817398368967</v>
      </c>
      <c r="P57" s="53">
        <f t="shared" si="13"/>
        <v>2295.6147475860867</v>
      </c>
    </row>
    <row r="58" spans="1:32" s="13" customFormat="1">
      <c r="A58" s="15" t="s">
        <v>71</v>
      </c>
      <c r="B58" s="23">
        <v>2010</v>
      </c>
      <c r="C58" s="23">
        <v>18.5</v>
      </c>
      <c r="D58" s="19">
        <v>2.582118448451733E-2</v>
      </c>
      <c r="E58" s="19">
        <v>1.042712256363817E-3</v>
      </c>
      <c r="F58" s="19">
        <v>8.9126636523355427E-4</v>
      </c>
      <c r="G58" s="19">
        <v>1.870788701779692E-5</v>
      </c>
      <c r="H58" s="19">
        <v>0.2816268838869927</v>
      </c>
      <c r="I58" s="19">
        <v>2.1814139450630939E-5</v>
      </c>
      <c r="J58" s="8">
        <f t="shared" si="7"/>
        <v>0.28159280211277976</v>
      </c>
      <c r="K58" s="8">
        <f t="shared" si="8"/>
        <v>0.28150014548486957</v>
      </c>
      <c r="L58" s="9">
        <f t="shared" si="9"/>
        <v>-40.95394426887222</v>
      </c>
      <c r="M58" s="7">
        <f t="shared" si="10"/>
        <v>3.2915303738323409</v>
      </c>
      <c r="N58" s="10">
        <f t="shared" si="11"/>
        <v>0.77492462439254528</v>
      </c>
      <c r="O58" s="11">
        <f t="shared" si="12"/>
        <v>2269.0361100744353</v>
      </c>
      <c r="P58" s="53">
        <f t="shared" si="13"/>
        <v>2343.6544568570735</v>
      </c>
    </row>
    <row r="59" spans="1:32" s="13" customFormat="1">
      <c r="A59" s="15" t="s">
        <v>72</v>
      </c>
      <c r="B59" s="23">
        <v>2036.1</v>
      </c>
      <c r="C59" s="23">
        <v>18.600000000000001</v>
      </c>
      <c r="D59" s="19">
        <v>4.4920328617903599E-2</v>
      </c>
      <c r="E59" s="19">
        <v>3.5863374874878619E-4</v>
      </c>
      <c r="F59" s="19">
        <v>1.6874032942215109E-3</v>
      </c>
      <c r="G59" s="19">
        <v>2.305313204854861E-5</v>
      </c>
      <c r="H59" s="19">
        <v>0.28167276441521844</v>
      </c>
      <c r="I59" s="19">
        <v>2.1720543294283919E-5</v>
      </c>
      <c r="J59" s="8">
        <f t="shared" si="7"/>
        <v>0.28160738468926533</v>
      </c>
      <c r="K59" s="8">
        <f t="shared" si="8"/>
        <v>0.28148314240641437</v>
      </c>
      <c r="L59" s="9">
        <f t="shared" si="9"/>
        <v>-39.331491584828626</v>
      </c>
      <c r="M59" s="7">
        <f t="shared" si="10"/>
        <v>4.4138445303976148</v>
      </c>
      <c r="N59" s="10">
        <f t="shared" si="11"/>
        <v>0.77164632697339663</v>
      </c>
      <c r="O59" s="11">
        <f t="shared" si="12"/>
        <v>2253.0506074205459</v>
      </c>
      <c r="P59" s="53">
        <f t="shared" si="13"/>
        <v>2309.6604475887957</v>
      </c>
      <c r="Q59" s="22"/>
      <c r="R59" s="22"/>
      <c r="S59" s="22"/>
    </row>
    <row r="60" spans="1:32" s="13" customFormat="1">
      <c r="A60" s="15" t="s">
        <v>73</v>
      </c>
      <c r="B60" s="23">
        <v>2615.1999999999998</v>
      </c>
      <c r="C60" s="23">
        <v>18</v>
      </c>
      <c r="D60" s="19">
        <v>3.8090672698001468E-2</v>
      </c>
      <c r="E60" s="19">
        <v>5.4397874586977044E-4</v>
      </c>
      <c r="F60" s="19">
        <v>1.221361404649825E-3</v>
      </c>
      <c r="G60" s="19">
        <v>2.0699005562046129E-6</v>
      </c>
      <c r="H60" s="19">
        <v>0.281299289880237</v>
      </c>
      <c r="I60" s="19">
        <v>2.2355592267701959E-5</v>
      </c>
      <c r="J60" s="8">
        <f t="shared" si="7"/>
        <v>0.28123817612927032</v>
      </c>
      <c r="K60" s="8">
        <f t="shared" si="8"/>
        <v>0.28110374330999616</v>
      </c>
      <c r="L60" s="9">
        <f t="shared" si="9"/>
        <v>-52.538505216436214</v>
      </c>
      <c r="M60" s="7">
        <f t="shared" si="10"/>
        <v>4.7823204946051412</v>
      </c>
      <c r="N60" s="10">
        <f t="shared" si="11"/>
        <v>0.79527906688345351</v>
      </c>
      <c r="O60" s="11">
        <f t="shared" si="12"/>
        <v>2739.0694651523436</v>
      </c>
      <c r="P60" s="53">
        <f t="shared" si="13"/>
        <v>2773.406923840766</v>
      </c>
    </row>
    <row r="61" spans="1:32" s="13" customFormat="1">
      <c r="A61" s="15" t="s">
        <v>74</v>
      </c>
      <c r="B61" s="23">
        <v>2684.8</v>
      </c>
      <c r="C61" s="23">
        <v>18</v>
      </c>
      <c r="D61" s="19">
        <v>2.384233638399411E-2</v>
      </c>
      <c r="E61" s="19">
        <v>4.5112734619519719E-4</v>
      </c>
      <c r="F61" s="19">
        <v>7.5340296298182082E-4</v>
      </c>
      <c r="G61" s="19">
        <v>4.6173559927764104E-6</v>
      </c>
      <c r="H61" s="19">
        <v>0.28082542239418862</v>
      </c>
      <c r="I61" s="19">
        <v>2.244114712790314E-5</v>
      </c>
      <c r="J61" s="8">
        <f t="shared" si="7"/>
        <v>0.28078669541713069</v>
      </c>
      <c r="K61" s="8">
        <f t="shared" si="8"/>
        <v>0.28105786791653098</v>
      </c>
      <c r="L61" s="9">
        <f t="shared" si="9"/>
        <v>-69.295670060696153</v>
      </c>
      <c r="M61" s="7">
        <f t="shared" si="10"/>
        <v>-9.6482799578068157</v>
      </c>
      <c r="N61" s="10">
        <f t="shared" si="11"/>
        <v>0.79845290559763826</v>
      </c>
      <c r="O61" s="11">
        <f t="shared" si="12"/>
        <v>3343.0462222929373</v>
      </c>
      <c r="P61" s="53">
        <f t="shared" si="13"/>
        <v>3534.8445941958712</v>
      </c>
    </row>
    <row r="62" spans="1:32" s="13" customFormat="1">
      <c r="A62" s="15" t="s">
        <v>75</v>
      </c>
      <c r="B62" s="23">
        <v>3209.7</v>
      </c>
      <c r="C62" s="23">
        <v>17.2</v>
      </c>
      <c r="D62" s="19">
        <v>3.7750649997208813E-2</v>
      </c>
      <c r="E62" s="19">
        <v>7.5247018785830322E-4</v>
      </c>
      <c r="F62" s="19">
        <v>1.2889850612973579E-3</v>
      </c>
      <c r="G62" s="19">
        <v>4.1743620463446318E-5</v>
      </c>
      <c r="H62" s="19">
        <v>0.28082942550288925</v>
      </c>
      <c r="I62" s="19">
        <v>2.4435444764036939E-5</v>
      </c>
      <c r="J62" s="8">
        <f t="shared" si="7"/>
        <v>0.28074982163066886</v>
      </c>
      <c r="K62" s="8">
        <f t="shared" si="8"/>
        <v>0.28070996423200378</v>
      </c>
      <c r="L62" s="9">
        <f t="shared" si="9"/>
        <v>-69.154109910736224</v>
      </c>
      <c r="M62" s="7">
        <f t="shared" si="10"/>
        <v>1.4198782994445658</v>
      </c>
      <c r="N62" s="10">
        <f t="shared" si="11"/>
        <v>0.87048726007607291</v>
      </c>
      <c r="O62" s="11">
        <f t="shared" si="12"/>
        <v>3384.3738981569941</v>
      </c>
      <c r="P62" s="53">
        <f t="shared" si="13"/>
        <v>3432.360505493557</v>
      </c>
    </row>
    <row r="63" spans="1:32" s="13" customFormat="1">
      <c r="A63" s="15" t="s">
        <v>76</v>
      </c>
      <c r="B63" s="23">
        <v>2103.3000000000002</v>
      </c>
      <c r="C63" s="23">
        <v>17.8</v>
      </c>
      <c r="D63" s="19">
        <v>3.6358850343754308E-2</v>
      </c>
      <c r="E63" s="19">
        <v>4.5506170751729989E-4</v>
      </c>
      <c r="F63" s="19">
        <v>1.1991325057874179E-3</v>
      </c>
      <c r="G63" s="19">
        <v>8.7237652787288581E-6</v>
      </c>
      <c r="H63" s="19">
        <v>0.28149330268866241</v>
      </c>
      <c r="I63" s="19">
        <v>2.047321444378005E-5</v>
      </c>
      <c r="J63" s="8">
        <f t="shared" si="7"/>
        <v>0.28144527765370081</v>
      </c>
      <c r="K63" s="8">
        <f t="shared" si="8"/>
        <v>0.28143932621755929</v>
      </c>
      <c r="L63" s="9">
        <f t="shared" si="9"/>
        <v>-45.677716687151374</v>
      </c>
      <c r="M63" s="7">
        <f t="shared" si="10"/>
        <v>0.21146426910201299</v>
      </c>
      <c r="N63" s="10">
        <f t="shared" si="11"/>
        <v>0.7274468255354537</v>
      </c>
      <c r="O63" s="11">
        <f t="shared" si="12"/>
        <v>2471.392130996614</v>
      </c>
      <c r="P63" s="53">
        <f t="shared" si="13"/>
        <v>2573.4132205646138</v>
      </c>
    </row>
    <row r="64" spans="1:32" s="13" customFormat="1">
      <c r="A64" s="15" t="s">
        <v>77</v>
      </c>
      <c r="B64" s="23">
        <v>2092.3000000000002</v>
      </c>
      <c r="C64" s="23">
        <v>17.899999999999999</v>
      </c>
      <c r="D64" s="19">
        <v>2.3233929099416621E-2</v>
      </c>
      <c r="E64" s="19">
        <v>3.9177985008873061E-4</v>
      </c>
      <c r="F64" s="19">
        <v>7.1897825561201972E-4</v>
      </c>
      <c r="G64" s="19">
        <v>1.8930380326919511E-5</v>
      </c>
      <c r="H64" s="19">
        <v>0.2813615439142918</v>
      </c>
      <c r="I64" s="19">
        <v>2.181991486579519E-5</v>
      </c>
      <c r="J64" s="8">
        <f t="shared" si="7"/>
        <v>0.28133290252261306</v>
      </c>
      <c r="K64" s="8">
        <f t="shared" si="8"/>
        <v>0.28144650227368545</v>
      </c>
      <c r="L64" s="9">
        <f t="shared" si="9"/>
        <v>-50.337043538667416</v>
      </c>
      <c r="M64" s="7">
        <f t="shared" si="10"/>
        <v>-4.0362822118833463</v>
      </c>
      <c r="N64" s="10">
        <f t="shared" si="11"/>
        <v>0.77527752839425845</v>
      </c>
      <c r="O64" s="11">
        <f t="shared" si="12"/>
        <v>2619.2551422345487</v>
      </c>
      <c r="P64" s="53">
        <f t="shared" si="13"/>
        <v>2773.6592806289327</v>
      </c>
    </row>
    <row r="65" spans="1:32" s="13" customFormat="1">
      <c r="A65" s="15" t="s">
        <v>78</v>
      </c>
      <c r="B65" s="23">
        <v>2051.4</v>
      </c>
      <c r="C65" s="23">
        <v>18.2</v>
      </c>
      <c r="D65" s="19">
        <v>4.6677266453505013E-2</v>
      </c>
      <c r="E65" s="19">
        <v>1.3846905655582329E-4</v>
      </c>
      <c r="F65" s="19">
        <v>1.487729405891557E-3</v>
      </c>
      <c r="G65" s="19">
        <v>2.3113130648781169E-5</v>
      </c>
      <c r="H65" s="19">
        <v>0.28165904170728284</v>
      </c>
      <c r="I65" s="19">
        <v>2.6012018727865959E-5</v>
      </c>
      <c r="J65" s="8">
        <f t="shared" si="7"/>
        <v>0.28160095699794013</v>
      </c>
      <c r="K65" s="8">
        <f t="shared" si="8"/>
        <v>0.2814731712318207</v>
      </c>
      <c r="L65" s="9">
        <f t="shared" si="9"/>
        <v>-39.816761593336466</v>
      </c>
      <c r="M65" s="7">
        <f t="shared" si="10"/>
        <v>4.5398915129357675</v>
      </c>
      <c r="N65" s="10">
        <f t="shared" si="11"/>
        <v>0.92413847522407444</v>
      </c>
      <c r="O65" s="11">
        <f t="shared" si="12"/>
        <v>2260.2074329489128</v>
      </c>
      <c r="P65" s="53">
        <f t="shared" si="13"/>
        <v>2316.1261580715577</v>
      </c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</row>
    <row r="66" spans="1:32" s="13" customFormat="1">
      <c r="A66" s="15" t="s">
        <v>79</v>
      </c>
      <c r="B66" s="23">
        <v>2013.1</v>
      </c>
      <c r="C66" s="23">
        <v>17.899999999999999</v>
      </c>
      <c r="D66" s="19">
        <v>5.3938835692701491E-2</v>
      </c>
      <c r="E66" s="19">
        <v>4.3137089537980701E-4</v>
      </c>
      <c r="F66" s="19">
        <v>1.632744689777914E-3</v>
      </c>
      <c r="G66" s="19">
        <v>1.7456355309728502E-5</v>
      </c>
      <c r="H66" s="19">
        <v>0.28176566441843304</v>
      </c>
      <c r="I66" s="19">
        <v>2.3492456853738022E-5</v>
      </c>
      <c r="J66" s="8">
        <f t="shared" si="7"/>
        <v>0.28170313060760538</v>
      </c>
      <c r="K66" s="8">
        <f t="shared" si="8"/>
        <v>0.28149812639571592</v>
      </c>
      <c r="L66" s="9">
        <f t="shared" si="9"/>
        <v>-36.046310149653316</v>
      </c>
      <c r="M66" s="7">
        <f t="shared" si="10"/>
        <v>7.2826137251547074</v>
      </c>
      <c r="N66" s="10">
        <f t="shared" si="11"/>
        <v>0.8345510911398929</v>
      </c>
      <c r="O66" s="11">
        <f t="shared" si="12"/>
        <v>2119.8448653352771</v>
      </c>
      <c r="P66" s="53">
        <f t="shared" si="13"/>
        <v>2147.9345819891878</v>
      </c>
    </row>
    <row r="67" spans="1:32" s="13" customFormat="1">
      <c r="A67" s="15" t="s">
        <v>80</v>
      </c>
      <c r="B67" s="23">
        <v>2109.9</v>
      </c>
      <c r="C67" s="23">
        <v>18</v>
      </c>
      <c r="D67" s="19">
        <v>2.403769408370025E-2</v>
      </c>
      <c r="E67" s="19">
        <v>6.8030848656757661E-4</v>
      </c>
      <c r="F67" s="19">
        <v>7.7918692484429519E-4</v>
      </c>
      <c r="G67" s="19">
        <v>8.5353931862190284E-6</v>
      </c>
      <c r="H67" s="19">
        <v>0.28146183905667921</v>
      </c>
      <c r="I67" s="19">
        <v>2.1331688843550769E-5</v>
      </c>
      <c r="J67" s="8">
        <f t="shared" si="7"/>
        <v>0.28143053290009934</v>
      </c>
      <c r="K67" s="8">
        <f t="shared" si="8"/>
        <v>0.28143501987643194</v>
      </c>
      <c r="L67" s="9">
        <f t="shared" si="9"/>
        <v>-46.790351090786331</v>
      </c>
      <c r="M67" s="7">
        <f t="shared" si="10"/>
        <v>-0.15943205414092887</v>
      </c>
      <c r="N67" s="10">
        <f t="shared" si="11"/>
        <v>0.75796142402309252</v>
      </c>
      <c r="O67" s="11">
        <f t="shared" si="12"/>
        <v>2487.205187624787</v>
      </c>
      <c r="P67" s="53">
        <f t="shared" si="13"/>
        <v>2597.1832675241503</v>
      </c>
    </row>
    <row r="68" spans="1:32" s="13" customFormat="1">
      <c r="A68" s="15" t="s">
        <v>81</v>
      </c>
      <c r="B68" s="23">
        <v>2701.2</v>
      </c>
      <c r="C68" s="23">
        <v>17.899999999999999</v>
      </c>
      <c r="D68" s="19">
        <v>2.5386113305556662E-2</v>
      </c>
      <c r="E68" s="19">
        <v>3.7904918801399831E-4</v>
      </c>
      <c r="F68" s="19">
        <v>7.8519511806261983E-4</v>
      </c>
      <c r="G68" s="19">
        <v>6.3954759865241041E-6</v>
      </c>
      <c r="H68" s="19">
        <v>0.28081171022970824</v>
      </c>
      <c r="I68" s="19">
        <v>2.5855079452270269E-5</v>
      </c>
      <c r="J68" s="8">
        <f t="shared" si="7"/>
        <v>0.28077109623461577</v>
      </c>
      <c r="K68" s="8">
        <f t="shared" si="8"/>
        <v>0.28104704951646498</v>
      </c>
      <c r="L68" s="9">
        <f t="shared" si="9"/>
        <v>-69.780567225693474</v>
      </c>
      <c r="M68" s="7">
        <f t="shared" si="10"/>
        <v>-9.8187574758024088</v>
      </c>
      <c r="N68" s="10">
        <f t="shared" si="11"/>
        <v>0.91995555536887297</v>
      </c>
      <c r="O68" s="11">
        <f t="shared" si="12"/>
        <v>3364.1253609997075</v>
      </c>
      <c r="P68" s="53">
        <f t="shared" si="13"/>
        <v>3556.5590649308097</v>
      </c>
    </row>
    <row r="69" spans="1:32" s="13" customFormat="1">
      <c r="A69" s="15" t="s">
        <v>82</v>
      </c>
      <c r="B69" s="23">
        <v>2042.1</v>
      </c>
      <c r="C69" s="23">
        <v>18.2</v>
      </c>
      <c r="D69" s="19">
        <v>3.511296646785627E-2</v>
      </c>
      <c r="E69" s="19">
        <v>4.5895018229974948E-4</v>
      </c>
      <c r="F69" s="19">
        <v>1.185815287474091E-3</v>
      </c>
      <c r="G69" s="19">
        <v>1.678469356214291E-6</v>
      </c>
      <c r="H69" s="19">
        <v>0.28156439439980785</v>
      </c>
      <c r="I69" s="19">
        <v>2.0891484291080109E-5</v>
      </c>
      <c r="J69" s="8">
        <f t="shared" si="7"/>
        <v>0.28151831109369119</v>
      </c>
      <c r="K69" s="8">
        <f t="shared" si="8"/>
        <v>0.28147923248133588</v>
      </c>
      <c r="L69" s="9">
        <f t="shared" si="9"/>
        <v>-43.163732170806711</v>
      </c>
      <c r="M69" s="7">
        <f t="shared" si="10"/>
        <v>1.3883302157258193</v>
      </c>
      <c r="N69" s="10">
        <f t="shared" si="11"/>
        <v>0.74220339834361904</v>
      </c>
      <c r="O69" s="11">
        <f t="shared" si="12"/>
        <v>2372.7296259075015</v>
      </c>
      <c r="P69" s="53">
        <f t="shared" si="13"/>
        <v>2464.5589939172219</v>
      </c>
    </row>
    <row r="70" spans="1:32" s="22" customFormat="1">
      <c r="A70" s="15" t="s">
        <v>83</v>
      </c>
      <c r="B70" s="23">
        <v>2315</v>
      </c>
      <c r="C70" s="23">
        <v>18</v>
      </c>
      <c r="D70" s="19">
        <v>4.4445202194497727E-2</v>
      </c>
      <c r="E70" s="19">
        <v>6.7988560499411142E-4</v>
      </c>
      <c r="F70" s="19">
        <v>1.410170296513538E-3</v>
      </c>
      <c r="G70" s="19">
        <v>1.7286434887425381E-5</v>
      </c>
      <c r="H70" s="19">
        <v>0.28113494514215936</v>
      </c>
      <c r="I70" s="19">
        <v>2.900599149401557E-5</v>
      </c>
      <c r="J70" s="8">
        <f t="shared" si="7"/>
        <v>0.28107265977759754</v>
      </c>
      <c r="K70" s="8">
        <f t="shared" si="8"/>
        <v>0.28130093225693986</v>
      </c>
      <c r="L70" s="9">
        <f t="shared" si="9"/>
        <v>-58.350154988441318</v>
      </c>
      <c r="M70" s="7">
        <f t="shared" si="10"/>
        <v>-8.1148852764489909</v>
      </c>
      <c r="N70" s="10">
        <f t="shared" si="11"/>
        <v>1.0311374107897211</v>
      </c>
      <c r="O70" s="11">
        <f t="shared" si="12"/>
        <v>2978.2743465442295</v>
      </c>
      <c r="P70" s="53">
        <f t="shared" si="13"/>
        <v>3156.7003076754518</v>
      </c>
    </row>
    <row r="71" spans="1:32" s="22" customFormat="1">
      <c r="A71" s="15" t="s">
        <v>84</v>
      </c>
      <c r="B71" s="23">
        <v>2073.1999999999998</v>
      </c>
      <c r="C71" s="23">
        <v>18.2</v>
      </c>
      <c r="D71" s="19">
        <v>3.1788307837791067E-2</v>
      </c>
      <c r="E71" s="19">
        <v>1.000417017778005E-3</v>
      </c>
      <c r="F71" s="19">
        <v>1.2066524368057501E-3</v>
      </c>
      <c r="G71" s="19">
        <v>1.6038491153594759E-5</v>
      </c>
      <c r="H71" s="19">
        <v>0.28164082979549848</v>
      </c>
      <c r="I71" s="19">
        <v>2.1470467850759869E-5</v>
      </c>
      <c r="J71" s="8">
        <f t="shared" si="7"/>
        <v>0.28159320864714615</v>
      </c>
      <c r="K71" s="8">
        <f t="shared" si="8"/>
        <v>0.2814589590160087</v>
      </c>
      <c r="L71" s="9">
        <f t="shared" si="9"/>
        <v>-40.460781318016892</v>
      </c>
      <c r="M71" s="7">
        <f t="shared" si="10"/>
        <v>4.7697764394061259</v>
      </c>
      <c r="N71" s="10">
        <f t="shared" si="11"/>
        <v>0.76282765792289742</v>
      </c>
      <c r="O71" s="11">
        <f t="shared" si="12"/>
        <v>2268.6244832881639</v>
      </c>
      <c r="P71" s="53">
        <f t="shared" si="13"/>
        <v>2322.8498230511536</v>
      </c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</row>
    <row r="72" spans="1:32" s="13" customFormat="1">
      <c r="A72" s="15" t="s">
        <v>85</v>
      </c>
      <c r="B72" s="23">
        <v>2052.8000000000002</v>
      </c>
      <c r="C72" s="23">
        <v>18.2</v>
      </c>
      <c r="D72" s="19">
        <v>2.0875763083587701E-2</v>
      </c>
      <c r="E72" s="19">
        <v>3.0997369003782501E-4</v>
      </c>
      <c r="F72" s="19">
        <v>7.9522159259889404E-4</v>
      </c>
      <c r="G72" s="19">
        <v>4.2018860496423602E-6</v>
      </c>
      <c r="H72" s="19">
        <v>0.2815995326256675</v>
      </c>
      <c r="I72" s="19">
        <v>2.1974436602914799E-5</v>
      </c>
      <c r="J72" s="8">
        <f t="shared" si="7"/>
        <v>0.28156846357115506</v>
      </c>
      <c r="K72" s="8">
        <f t="shared" si="8"/>
        <v>0.28147225869451442</v>
      </c>
      <c r="L72" s="9">
        <f t="shared" si="9"/>
        <v>-41.921154740616196</v>
      </c>
      <c r="M72" s="7">
        <f t="shared" si="10"/>
        <v>3.4179168166281748</v>
      </c>
      <c r="N72" s="10">
        <f t="shared" si="11"/>
        <v>0.78069635369515922</v>
      </c>
      <c r="O72" s="11">
        <f t="shared" si="12"/>
        <v>2300.6940633957111</v>
      </c>
      <c r="P72" s="53">
        <f t="shared" si="13"/>
        <v>2372.9275624447896</v>
      </c>
    </row>
    <row r="73" spans="1:32" s="13" customFormat="1">
      <c r="A73" s="15" t="s">
        <v>86</v>
      </c>
      <c r="B73" s="23">
        <v>2023.5</v>
      </c>
      <c r="C73" s="23">
        <v>18.3</v>
      </c>
      <c r="D73" s="19">
        <v>2.2300641891476E-2</v>
      </c>
      <c r="E73" s="19">
        <v>8.4730851017408902E-4</v>
      </c>
      <c r="F73" s="19">
        <v>7.11029737128111E-4</v>
      </c>
      <c r="G73" s="19">
        <v>1.45229746102262E-5</v>
      </c>
      <c r="H73" s="19">
        <v>0.28162102315826598</v>
      </c>
      <c r="I73" s="19">
        <v>2.3552991650751702E-5</v>
      </c>
      <c r="J73" s="8">
        <f t="shared" si="7"/>
        <v>0.28159364749389604</v>
      </c>
      <c r="K73" s="8">
        <f t="shared" si="8"/>
        <v>0.28149135182356066</v>
      </c>
      <c r="L73" s="9">
        <f t="shared" si="9"/>
        <v>-41.161194608413389</v>
      </c>
      <c r="M73" s="7">
        <f t="shared" si="10"/>
        <v>3.6340608573826039</v>
      </c>
      <c r="N73" s="10">
        <f t="shared" si="11"/>
        <v>0.83672167894929728</v>
      </c>
      <c r="O73" s="11">
        <f t="shared" si="12"/>
        <v>2266.3951947125424</v>
      </c>
      <c r="P73" s="53">
        <f t="shared" si="13"/>
        <v>2337.8765613060955</v>
      </c>
    </row>
    <row r="74" spans="1:32" s="13" customFormat="1">
      <c r="A74" s="15" t="s">
        <v>87</v>
      </c>
      <c r="B74" s="23">
        <v>3121.7</v>
      </c>
      <c r="C74" s="23">
        <v>17.600000000000001</v>
      </c>
      <c r="D74" s="19">
        <v>1.8078018324007801E-2</v>
      </c>
      <c r="E74" s="19">
        <v>2.13973968462788E-4</v>
      </c>
      <c r="F74" s="19">
        <v>6.3251545905267104E-4</v>
      </c>
      <c r="G74" s="19">
        <v>5.2181247223778103E-6</v>
      </c>
      <c r="H74" s="19">
        <v>0.28079912809041924</v>
      </c>
      <c r="I74" s="19">
        <v>2.1389518658572099E-5</v>
      </c>
      <c r="J74" s="8">
        <f t="shared" si="7"/>
        <v>0.28076116829195974</v>
      </c>
      <c r="K74" s="8">
        <f t="shared" si="8"/>
        <v>0.28076852876600211</v>
      </c>
      <c r="L74" s="9">
        <f t="shared" si="9"/>
        <v>-70.225503813171613</v>
      </c>
      <c r="M74" s="7">
        <f t="shared" si="10"/>
        <v>-0.26215452546329843</v>
      </c>
      <c r="N74" s="10">
        <f t="shared" si="11"/>
        <v>0.76182037753948317</v>
      </c>
      <c r="O74" s="11">
        <f t="shared" si="12"/>
        <v>3367.7013610384602</v>
      </c>
      <c r="P74" s="53">
        <f t="shared" si="13"/>
        <v>3440.7554366221561</v>
      </c>
    </row>
    <row r="75" spans="1:32" s="13" customFormat="1">
      <c r="A75" s="15" t="s">
        <v>88</v>
      </c>
      <c r="B75" s="23">
        <v>2039.9</v>
      </c>
      <c r="C75" s="23">
        <v>18.399999999999999</v>
      </c>
      <c r="D75" s="19">
        <v>6.1096471539795798E-2</v>
      </c>
      <c r="E75" s="19">
        <v>6.9849282664948096E-4</v>
      </c>
      <c r="F75" s="19">
        <v>2.0345809537540799E-3</v>
      </c>
      <c r="G75" s="19">
        <v>1.23368330804067E-5</v>
      </c>
      <c r="H75" s="19">
        <v>0.28165253594982215</v>
      </c>
      <c r="I75" s="19">
        <v>2.6211392259926699E-5</v>
      </c>
      <c r="J75" s="8">
        <f t="shared" si="7"/>
        <v>0.28157355461752948</v>
      </c>
      <c r="K75" s="8">
        <f t="shared" si="8"/>
        <v>0.28148066617138706</v>
      </c>
      <c r="L75" s="9">
        <f t="shared" si="9"/>
        <v>-40.046821796695383</v>
      </c>
      <c r="M75" s="7">
        <f t="shared" si="10"/>
        <v>3.2999938292688213</v>
      </c>
      <c r="N75" s="10">
        <f t="shared" si="11"/>
        <v>0.93119689591636778</v>
      </c>
      <c r="O75" s="11">
        <f t="shared" si="12"/>
        <v>2302.6580013228672</v>
      </c>
      <c r="P75" s="53">
        <f t="shared" si="13"/>
        <v>2368.0603928963305</v>
      </c>
    </row>
    <row r="76" spans="1:32" s="13" customFormat="1">
      <c r="A76" s="15" t="s">
        <v>89</v>
      </c>
      <c r="B76" s="23">
        <v>2032.8</v>
      </c>
      <c r="C76" s="23">
        <v>18.3</v>
      </c>
      <c r="D76" s="19">
        <v>4.2376914989977602E-2</v>
      </c>
      <c r="E76" s="19">
        <v>3.0125011825221599E-4</v>
      </c>
      <c r="F76" s="19">
        <v>1.3580086664528299E-3</v>
      </c>
      <c r="G76" s="19">
        <v>1.9195436597513901E-5</v>
      </c>
      <c r="H76" s="19">
        <v>0.28170270884066201</v>
      </c>
      <c r="I76" s="19">
        <v>2.6708960579141398E-5</v>
      </c>
      <c r="J76" s="8">
        <f t="shared" si="7"/>
        <v>0.28165017866785191</v>
      </c>
      <c r="K76" s="8">
        <f t="shared" si="8"/>
        <v>0.28148529267852163</v>
      </c>
      <c r="L76" s="9">
        <f t="shared" si="9"/>
        <v>-38.272580205386262</v>
      </c>
      <c r="M76" s="7">
        <f t="shared" si="10"/>
        <v>5.8577124140768433</v>
      </c>
      <c r="N76" s="10">
        <f t="shared" si="11"/>
        <v>0.94885812061396535</v>
      </c>
      <c r="O76" s="11">
        <f t="shared" si="12"/>
        <v>2191.8806778190556</v>
      </c>
      <c r="P76" s="53">
        <f t="shared" si="13"/>
        <v>2235.2151370404313</v>
      </c>
    </row>
    <row r="77" spans="1:32" s="13" customFormat="1">
      <c r="A77" s="15" t="s">
        <v>90</v>
      </c>
      <c r="B77" s="23">
        <v>2040.3</v>
      </c>
      <c r="C77" s="23">
        <v>18.8</v>
      </c>
      <c r="D77" s="19">
        <v>2.0933706175988401E-2</v>
      </c>
      <c r="E77" s="19">
        <v>4.66493325899869E-4</v>
      </c>
      <c r="F77" s="19">
        <v>7.6712662278034598E-4</v>
      </c>
      <c r="G77" s="19">
        <v>9.6878701982038602E-6</v>
      </c>
      <c r="H77" s="19">
        <v>0.28172381702221383</v>
      </c>
      <c r="I77" s="19">
        <v>2.91947380364042E-5</v>
      </c>
      <c r="J77" s="8">
        <f t="shared" si="7"/>
        <v>0.28169403163027446</v>
      </c>
      <c r="K77" s="8">
        <f t="shared" si="8"/>
        <v>0.28148040550484871</v>
      </c>
      <c r="L77" s="9">
        <f t="shared" si="9"/>
        <v>-37.526140982944156</v>
      </c>
      <c r="M77" s="7">
        <f t="shared" si="10"/>
        <v>7.5893782035230117</v>
      </c>
      <c r="N77" s="10">
        <f t="shared" si="11"/>
        <v>1.0371854475639974</v>
      </c>
      <c r="O77" s="11">
        <f t="shared" si="12"/>
        <v>2129.2854758461203</v>
      </c>
      <c r="P77" s="53">
        <f t="shared" si="13"/>
        <v>2155.3503153378178</v>
      </c>
    </row>
    <row r="78" spans="1:32" s="13" customFormat="1">
      <c r="A78" s="15" t="s">
        <v>91</v>
      </c>
      <c r="B78" s="23">
        <v>2380.3000000000002</v>
      </c>
      <c r="C78" s="23">
        <v>18</v>
      </c>
      <c r="D78" s="19">
        <v>1.5637388002481819E-2</v>
      </c>
      <c r="E78" s="19">
        <v>3.8174674639993332E-4</v>
      </c>
      <c r="F78" s="19">
        <v>5.5941553048259607E-4</v>
      </c>
      <c r="G78" s="19">
        <v>5.5173539939289666E-6</v>
      </c>
      <c r="H78" s="19">
        <v>0.28126000248959004</v>
      </c>
      <c r="I78" s="19">
        <v>2.2302201458684859E-5</v>
      </c>
      <c r="J78" s="8">
        <f t="shared" si="7"/>
        <v>0.28123458127260231</v>
      </c>
      <c r="K78" s="8">
        <f t="shared" si="8"/>
        <v>0.28125813339683142</v>
      </c>
      <c r="L78" s="9">
        <f t="shared" si="9"/>
        <v>-53.927807712925713</v>
      </c>
      <c r="M78" s="7">
        <f t="shared" si="10"/>
        <v>-0.83738464536686763</v>
      </c>
      <c r="N78" s="10">
        <f t="shared" si="11"/>
        <v>0.7929442320239799</v>
      </c>
      <c r="O78" s="11">
        <f t="shared" si="12"/>
        <v>2745.196508201117</v>
      </c>
      <c r="P78" s="53">
        <f t="shared" si="13"/>
        <v>2854.3144679096044</v>
      </c>
    </row>
    <row r="79" spans="1:32" s="13" customFormat="1">
      <c r="A79" s="15" t="s">
        <v>92</v>
      </c>
      <c r="B79" s="23">
        <v>2043</v>
      </c>
      <c r="C79" s="23">
        <v>18.5</v>
      </c>
      <c r="D79" s="19">
        <v>2.9233615243111261E-2</v>
      </c>
      <c r="E79" s="19">
        <v>8.5072899065784116E-4</v>
      </c>
      <c r="F79" s="19">
        <v>9.3945520195766257E-4</v>
      </c>
      <c r="G79" s="19">
        <v>1.372584850516969E-5</v>
      </c>
      <c r="H79" s="19">
        <v>0.28163365508063709</v>
      </c>
      <c r="I79" s="19">
        <v>2.550610146761374E-5</v>
      </c>
      <c r="J79" s="8">
        <f t="shared" si="7"/>
        <v>0.28159712945256077</v>
      </c>
      <c r="K79" s="8">
        <f t="shared" si="8"/>
        <v>0.2814786459547966</v>
      </c>
      <c r="L79" s="9">
        <f t="shared" si="9"/>
        <v>-40.714497563977268</v>
      </c>
      <c r="M79" s="7">
        <f t="shared" si="10"/>
        <v>4.2093245603846974</v>
      </c>
      <c r="N79" s="10">
        <f t="shared" si="11"/>
        <v>0.90614694344201974</v>
      </c>
      <c r="O79" s="11">
        <f t="shared" si="12"/>
        <v>2262.6136077731412</v>
      </c>
      <c r="P79" s="53">
        <f t="shared" si="13"/>
        <v>2325.5433054323967</v>
      </c>
    </row>
    <row r="80" spans="1:32" s="13" customFormat="1">
      <c r="A80" s="15" t="s">
        <v>93</v>
      </c>
      <c r="B80" s="23">
        <v>2036.3</v>
      </c>
      <c r="C80" s="23">
        <v>18.5</v>
      </c>
      <c r="D80" s="19">
        <v>2.3495984536633201E-2</v>
      </c>
      <c r="E80" s="19">
        <v>3.3094225908754572E-4</v>
      </c>
      <c r="F80" s="19">
        <v>7.5734645049581892E-4</v>
      </c>
      <c r="G80" s="19">
        <v>1.370424380970853E-6</v>
      </c>
      <c r="H80" s="19">
        <v>0.28163466191171177</v>
      </c>
      <c r="I80" s="19">
        <v>2.15654406948532E-5</v>
      </c>
      <c r="J80" s="8">
        <f t="shared" si="7"/>
        <v>0.28160531500909852</v>
      </c>
      <c r="K80" s="8">
        <f t="shared" si="8"/>
        <v>0.28148301208263476</v>
      </c>
      <c r="L80" s="9">
        <f t="shared" si="9"/>
        <v>-40.678893445134094</v>
      </c>
      <c r="M80" s="7">
        <f t="shared" si="10"/>
        <v>4.3449487611657567</v>
      </c>
      <c r="N80" s="10">
        <f t="shared" si="11"/>
        <v>0.76613649027324782</v>
      </c>
      <c r="O80" s="11">
        <f t="shared" si="12"/>
        <v>2250.5207150384617</v>
      </c>
      <c r="P80" s="53">
        <f t="shared" si="13"/>
        <v>2313.2454389911045</v>
      </c>
    </row>
    <row r="81" spans="1:32" s="22" customFormat="1">
      <c r="A81" s="15"/>
      <c r="B81" s="23"/>
      <c r="C81" s="23"/>
      <c r="D81" s="19"/>
      <c r="E81" s="19"/>
      <c r="F81" s="19"/>
      <c r="G81" s="19"/>
      <c r="H81" s="19"/>
      <c r="I81" s="19"/>
      <c r="J81" s="8"/>
      <c r="K81" s="8"/>
      <c r="L81" s="9"/>
      <c r="M81" s="7"/>
      <c r="N81" s="10"/>
      <c r="O81" s="11"/>
      <c r="P81" s="12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</row>
    <row r="82" spans="1:32" s="13" customFormat="1">
      <c r="A82" s="27" t="s">
        <v>117</v>
      </c>
      <c r="B82" s="21"/>
      <c r="C82" s="21"/>
      <c r="D82" s="19"/>
      <c r="E82" s="19"/>
      <c r="F82" s="19"/>
      <c r="G82" s="19"/>
      <c r="H82" s="19"/>
      <c r="I82" s="19"/>
      <c r="J82" s="8"/>
      <c r="K82" s="8"/>
      <c r="L82" s="9"/>
      <c r="M82" s="7"/>
      <c r="N82" s="10"/>
      <c r="O82" s="11"/>
      <c r="P82" s="12"/>
    </row>
    <row r="83" spans="1:32" s="13" customFormat="1">
      <c r="A83" s="15" t="s">
        <v>164</v>
      </c>
      <c r="B83" s="23">
        <v>2078.6999999999998</v>
      </c>
      <c r="C83" s="23">
        <v>16.100000000000001</v>
      </c>
      <c r="D83" s="19">
        <v>8.0740884479790831E-2</v>
      </c>
      <c r="E83" s="19">
        <v>1.02701605424274E-3</v>
      </c>
      <c r="F83" s="19">
        <v>2.145013858503068E-3</v>
      </c>
      <c r="G83" s="19">
        <v>5.1704086791001142E-5</v>
      </c>
      <c r="H83" s="19">
        <v>0.28169413520153863</v>
      </c>
      <c r="I83" s="19">
        <v>3.007744923898141E-5</v>
      </c>
      <c r="J83" s="8">
        <f t="shared" ref="J83:J107" si="14">H83-F83*(EXP(0.00001867*B83)-1)</f>
        <v>0.28160925218015465</v>
      </c>
      <c r="K83" s="8">
        <f t="shared" ref="K83:K107" si="15">0.282785-0.0336*(EXP(0.00001867*B83)-1)</f>
        <v>0.28145537245135022</v>
      </c>
      <c r="L83" s="9">
        <f t="shared" ref="L83:L107" si="16">(H83/0.282785-1)*10000</f>
        <v>-38.575765986929021</v>
      </c>
      <c r="M83" s="7">
        <f t="shared" ref="M83:M107" si="17">(J83/K83-1)*10000</f>
        <v>5.4672869614891262</v>
      </c>
      <c r="N83" s="10">
        <f t="shared" ref="N83:N107" si="18">I83/K83*10000</f>
        <v>1.068640082334201</v>
      </c>
      <c r="O83" s="11">
        <f t="shared" ref="O83:O107" si="19">(1/0.00001867)*LN(1+((H83-0.28325)/(F83-0.0384)))</f>
        <v>2250.626821753699</v>
      </c>
      <c r="P83" s="53">
        <f t="shared" ref="P83:P145" si="20">LN((1+(H83-(EXP(1.867*B83/10^5)-1)*(F83-0.0093)-0.28325)/(0.0093-0.0384)))/1.867*10^5</f>
        <v>2292.8150770799807</v>
      </c>
    </row>
    <row r="84" spans="1:32" s="13" customFormat="1">
      <c r="A84" s="15" t="s">
        <v>119</v>
      </c>
      <c r="B84" s="23">
        <v>2072.1</v>
      </c>
      <c r="C84" s="23">
        <v>16</v>
      </c>
      <c r="D84" s="19">
        <v>9.2032190609026954E-2</v>
      </c>
      <c r="E84" s="19">
        <v>1.1486807874740189E-3</v>
      </c>
      <c r="F84" s="19">
        <v>2.5242476655988081E-3</v>
      </c>
      <c r="G84" s="19">
        <v>1.4635107847756921E-5</v>
      </c>
      <c r="H84" s="19">
        <v>0.28158703036646621</v>
      </c>
      <c r="I84" s="19">
        <v>2.7534792560700731E-5</v>
      </c>
      <c r="J84" s="8">
        <f t="shared" si="14"/>
        <v>0.28148746354222842</v>
      </c>
      <c r="K84" s="8">
        <f t="shared" si="15"/>
        <v>0.28145967628474711</v>
      </c>
      <c r="L84" s="9">
        <f t="shared" si="16"/>
        <v>-42.363266564131585</v>
      </c>
      <c r="M84" s="7">
        <f t="shared" si="17"/>
        <v>0.98725536276100812</v>
      </c>
      <c r="N84" s="10">
        <f t="shared" si="18"/>
        <v>0.97828551940933572</v>
      </c>
      <c r="O84" s="11">
        <f t="shared" si="19"/>
        <v>2426.9598920345879</v>
      </c>
      <c r="P84" s="53">
        <f t="shared" si="20"/>
        <v>2509.2504360517914</v>
      </c>
    </row>
    <row r="85" spans="1:32" s="13" customFormat="1">
      <c r="A85" s="15" t="s">
        <v>120</v>
      </c>
      <c r="B85" s="23">
        <v>2708.2</v>
      </c>
      <c r="C85" s="23">
        <v>16.3</v>
      </c>
      <c r="D85" s="19">
        <v>2.5437407759855781E-2</v>
      </c>
      <c r="E85" s="19">
        <v>5.43128783190796E-4</v>
      </c>
      <c r="F85" s="19">
        <v>8.4237483860153826E-4</v>
      </c>
      <c r="G85" s="19">
        <v>1.7525666765555511E-5</v>
      </c>
      <c r="H85" s="19">
        <v>0.28099844249850159</v>
      </c>
      <c r="I85" s="19">
        <v>1.414757728086412E-5</v>
      </c>
      <c r="J85" s="8">
        <f t="shared" si="14"/>
        <v>0.28095475510665285</v>
      </c>
      <c r="K85" s="8">
        <f t="shared" si="15"/>
        <v>0.28104243089791919</v>
      </c>
      <c r="L85" s="9">
        <f t="shared" si="16"/>
        <v>-63.177237176598176</v>
      </c>
      <c r="M85" s="7">
        <f t="shared" si="17"/>
        <v>-3.1196638524022546</v>
      </c>
      <c r="N85" s="10">
        <f t="shared" si="18"/>
        <v>0.50339648841148943</v>
      </c>
      <c r="O85" s="11">
        <f t="shared" si="19"/>
        <v>3118.4349960133081</v>
      </c>
      <c r="P85" s="53">
        <f t="shared" si="20"/>
        <v>3237.0787761041429</v>
      </c>
    </row>
    <row r="86" spans="1:32" s="13" customFormat="1">
      <c r="A86" s="15" t="s">
        <v>121</v>
      </c>
      <c r="B86" s="23">
        <v>2092.8000000000002</v>
      </c>
      <c r="C86" s="23">
        <v>17</v>
      </c>
      <c r="D86" s="19">
        <v>3.67454149635646E-2</v>
      </c>
      <c r="E86" s="19">
        <v>2.151954833794266E-3</v>
      </c>
      <c r="F86" s="19">
        <v>9.8392703919442646E-4</v>
      </c>
      <c r="G86" s="19">
        <v>4.0264746068135263E-5</v>
      </c>
      <c r="H86" s="19">
        <v>0.28128262454602382</v>
      </c>
      <c r="I86" s="19">
        <v>2.456099426714103E-5</v>
      </c>
      <c r="J86" s="8">
        <f t="shared" si="14"/>
        <v>0.28124341903962546</v>
      </c>
      <c r="K86" s="8">
        <f t="shared" si="15"/>
        <v>0.28144617612128686</v>
      </c>
      <c r="L86" s="9">
        <f t="shared" si="16"/>
        <v>-53.127834007327124</v>
      </c>
      <c r="M86" s="7">
        <f t="shared" si="17"/>
        <v>-7.204115701825442</v>
      </c>
      <c r="N86" s="10">
        <f t="shared" si="18"/>
        <v>0.87267109490081241</v>
      </c>
      <c r="O86" s="11">
        <f t="shared" si="19"/>
        <v>2744.7919997009676</v>
      </c>
      <c r="P86" s="53">
        <f t="shared" si="20"/>
        <v>2929.6666054576845</v>
      </c>
    </row>
    <row r="87" spans="1:32" s="13" customFormat="1">
      <c r="A87" s="15" t="s">
        <v>122</v>
      </c>
      <c r="B87" s="23">
        <v>2082.5</v>
      </c>
      <c r="C87" s="23">
        <v>16.899999999999999</v>
      </c>
      <c r="D87" s="19">
        <v>3.4119657626854788E-2</v>
      </c>
      <c r="E87" s="19">
        <v>1.3952897787993101E-3</v>
      </c>
      <c r="F87" s="19">
        <v>9.6083068060117294E-4</v>
      </c>
      <c r="G87" s="19">
        <v>2.159803617426078E-5</v>
      </c>
      <c r="H87" s="19">
        <v>0.28133288706249382</v>
      </c>
      <c r="I87" s="19">
        <v>3.0244552679838398E-5</v>
      </c>
      <c r="J87" s="8">
        <f t="shared" si="14"/>
        <v>0.28129479396492935</v>
      </c>
      <c r="K87" s="8">
        <f t="shared" si="15"/>
        <v>0.28145289424608583</v>
      </c>
      <c r="L87" s="9">
        <f t="shared" si="16"/>
        <v>-51.35042302477855</v>
      </c>
      <c r="M87" s="7">
        <f t="shared" si="17"/>
        <v>-5.6172910063678749</v>
      </c>
      <c r="N87" s="10">
        <f t="shared" si="18"/>
        <v>1.0745866643458406</v>
      </c>
      <c r="O87" s="11">
        <f t="shared" si="19"/>
        <v>2674.7803152902375</v>
      </c>
      <c r="P87" s="53">
        <f t="shared" si="20"/>
        <v>2843.3093403949078</v>
      </c>
    </row>
    <row r="88" spans="1:32" s="13" customFormat="1">
      <c r="A88" s="15" t="s">
        <v>123</v>
      </c>
      <c r="B88" s="23">
        <v>2667.5</v>
      </c>
      <c r="C88" s="23">
        <v>16.3</v>
      </c>
      <c r="D88" s="19">
        <v>3.4005509178825402E-2</v>
      </c>
      <c r="E88" s="19">
        <v>1.790108876414681E-4</v>
      </c>
      <c r="F88" s="19">
        <v>1.034220409249642E-3</v>
      </c>
      <c r="G88" s="19">
        <v>1.113085361768657E-5</v>
      </c>
      <c r="H88" s="19">
        <v>0.28106252624066502</v>
      </c>
      <c r="I88" s="19">
        <v>2.126955297583298E-5</v>
      </c>
      <c r="J88" s="8">
        <f t="shared" si="14"/>
        <v>0.28100971563520827</v>
      </c>
      <c r="K88" s="8">
        <f t="shared" si="15"/>
        <v>0.28106927641972862</v>
      </c>
      <c r="L88" s="9">
        <f t="shared" si="16"/>
        <v>-60.911072345951609</v>
      </c>
      <c r="M88" s="7">
        <f t="shared" si="17"/>
        <v>-2.1190784449665045</v>
      </c>
      <c r="N88" s="10">
        <f t="shared" si="18"/>
        <v>0.75673703105388723</v>
      </c>
      <c r="O88" s="11">
        <f t="shared" si="19"/>
        <v>3047.2763061567484</v>
      </c>
      <c r="P88" s="53">
        <f t="shared" si="20"/>
        <v>3154.6615268630485</v>
      </c>
    </row>
    <row r="89" spans="1:32" s="13" customFormat="1">
      <c r="A89" s="15" t="s">
        <v>124</v>
      </c>
      <c r="B89" s="23">
        <v>2070.1999999999998</v>
      </c>
      <c r="C89" s="23">
        <v>16.8</v>
      </c>
      <c r="D89" s="19">
        <v>2.8950579475441829E-2</v>
      </c>
      <c r="E89" s="19">
        <v>3.2764490959786581E-4</v>
      </c>
      <c r="F89" s="19">
        <v>8.724878267402827E-4</v>
      </c>
      <c r="G89" s="19">
        <v>3.1812091130884862E-6</v>
      </c>
      <c r="H89" s="19">
        <v>0.28128697182864226</v>
      </c>
      <c r="I89" s="19">
        <v>2.0865229061360778E-5</v>
      </c>
      <c r="J89" s="8">
        <f t="shared" si="14"/>
        <v>0.28125258945076104</v>
      </c>
      <c r="K89" s="8">
        <f t="shared" si="15"/>
        <v>0.28146091516878163</v>
      </c>
      <c r="L89" s="9">
        <f t="shared" si="16"/>
        <v>-52.974102988410095</v>
      </c>
      <c r="M89" s="7">
        <f t="shared" si="17"/>
        <v>-7.4015860388887411</v>
      </c>
      <c r="N89" s="10">
        <f t="shared" si="18"/>
        <v>0.74131888077066321</v>
      </c>
      <c r="O89" s="11">
        <f t="shared" si="19"/>
        <v>2730.9499917013059</v>
      </c>
      <c r="P89" s="53">
        <f t="shared" si="20"/>
        <v>2920.7943365316501</v>
      </c>
    </row>
    <row r="90" spans="1:32" s="13" customFormat="1">
      <c r="A90" s="15" t="s">
        <v>125</v>
      </c>
      <c r="B90" s="23">
        <v>2668.8</v>
      </c>
      <c r="C90" s="23">
        <v>16.3</v>
      </c>
      <c r="D90" s="19">
        <v>1.585833850918544E-2</v>
      </c>
      <c r="E90" s="19">
        <v>3.9796955066349042E-4</v>
      </c>
      <c r="F90" s="19">
        <v>5.1985812519540222E-4</v>
      </c>
      <c r="G90" s="19">
        <v>8.796343185181843E-6</v>
      </c>
      <c r="H90" s="19">
        <v>0.28106926849263358</v>
      </c>
      <c r="I90" s="19">
        <v>1.9227105636235511E-5</v>
      </c>
      <c r="J90" s="8">
        <f t="shared" si="14"/>
        <v>0.28104270961035632</v>
      </c>
      <c r="K90" s="8">
        <f t="shared" si="15"/>
        <v>0.28106841926139958</v>
      </c>
      <c r="L90" s="9">
        <f t="shared" si="16"/>
        <v>-60.6726490926468</v>
      </c>
      <c r="M90" s="7">
        <f t="shared" si="17"/>
        <v>-0.91471148237931565</v>
      </c>
      <c r="N90" s="10">
        <f t="shared" si="18"/>
        <v>0.68407207351011201</v>
      </c>
      <c r="O90" s="11">
        <f t="shared" si="19"/>
        <v>2998.0245402067749</v>
      </c>
      <c r="P90" s="53">
        <f t="shared" si="20"/>
        <v>3096.9630884717285</v>
      </c>
    </row>
    <row r="91" spans="1:32" s="13" customFormat="1">
      <c r="A91" s="15" t="s">
        <v>126</v>
      </c>
      <c r="B91" s="23">
        <v>2072.5</v>
      </c>
      <c r="C91" s="23">
        <v>16.600000000000001</v>
      </c>
      <c r="D91" s="19">
        <v>1.818303045985319E-2</v>
      </c>
      <c r="E91" s="19">
        <v>2.269538261405697E-4</v>
      </c>
      <c r="F91" s="19">
        <v>5.5983667017946452E-4</v>
      </c>
      <c r="G91" s="19">
        <v>3.5419436666833829E-6</v>
      </c>
      <c r="H91" s="19">
        <v>0.28125667082786926</v>
      </c>
      <c r="I91" s="19">
        <v>2.6252344755021191E-5</v>
      </c>
      <c r="J91" s="8">
        <f t="shared" si="14"/>
        <v>0.28123458419590197</v>
      </c>
      <c r="K91" s="8">
        <f t="shared" si="15"/>
        <v>0.28145941546145564</v>
      </c>
      <c r="L91" s="9">
        <f t="shared" si="16"/>
        <v>-54.045623782404959</v>
      </c>
      <c r="M91" s="7">
        <f t="shared" si="17"/>
        <v>-7.9880527423481507</v>
      </c>
      <c r="N91" s="10">
        <f t="shared" si="18"/>
        <v>0.93272220835036546</v>
      </c>
      <c r="O91" s="11">
        <f t="shared" si="19"/>
        <v>2749.7063770120276</v>
      </c>
      <c r="P91" s="53">
        <f t="shared" si="20"/>
        <v>2951.4439879666647</v>
      </c>
    </row>
    <row r="92" spans="1:32" s="13" customFormat="1">
      <c r="A92" s="15" t="s">
        <v>127</v>
      </c>
      <c r="B92" s="23">
        <v>2094.6999999999998</v>
      </c>
      <c r="C92" s="23">
        <v>16.899999999999999</v>
      </c>
      <c r="D92" s="19">
        <v>2.6038993515744822E-2</v>
      </c>
      <c r="E92" s="19">
        <v>1.4780366654283799E-4</v>
      </c>
      <c r="F92" s="19">
        <v>7.1192425328358959E-4</v>
      </c>
      <c r="G92" s="19">
        <v>5.5385805733408854E-6</v>
      </c>
      <c r="H92" s="19">
        <v>0.28122699803658746</v>
      </c>
      <c r="I92" s="19">
        <v>1.5996576579671131E-5</v>
      </c>
      <c r="J92" s="8">
        <f t="shared" si="14"/>
        <v>0.2811986044784342</v>
      </c>
      <c r="K92" s="8">
        <f t="shared" si="15"/>
        <v>0.28144493671440479</v>
      </c>
      <c r="L92" s="9">
        <f t="shared" si="16"/>
        <v>-55.094929483973097</v>
      </c>
      <c r="M92" s="7">
        <f t="shared" si="17"/>
        <v>-8.7524131308336361</v>
      </c>
      <c r="N92" s="10">
        <f t="shared" si="18"/>
        <v>0.56837322306862448</v>
      </c>
      <c r="O92" s="11">
        <f t="shared" si="19"/>
        <v>2800.5588140020268</v>
      </c>
      <c r="P92" s="53">
        <f t="shared" si="20"/>
        <v>3007.1085108922603</v>
      </c>
    </row>
    <row r="93" spans="1:32" s="13" customFormat="1">
      <c r="A93" s="15" t="s">
        <v>128</v>
      </c>
      <c r="B93" s="23">
        <v>2087.6999999999998</v>
      </c>
      <c r="C93" s="23">
        <v>16.7</v>
      </c>
      <c r="D93" s="19">
        <v>5.2162855525844362E-2</v>
      </c>
      <c r="E93" s="19">
        <v>1.349301587459875E-3</v>
      </c>
      <c r="F93" s="19">
        <v>1.2627724488263219E-3</v>
      </c>
      <c r="G93" s="19">
        <v>1.03832076524421E-5</v>
      </c>
      <c r="H93" s="19">
        <v>0.2811998549842778</v>
      </c>
      <c r="I93" s="19">
        <v>1.292757255679717E-5</v>
      </c>
      <c r="J93" s="8">
        <f t="shared" si="14"/>
        <v>0.28114966364039762</v>
      </c>
      <c r="K93" s="8">
        <f t="shared" si="15"/>
        <v>0.28144950273290265</v>
      </c>
      <c r="L93" s="9">
        <f t="shared" si="16"/>
        <v>-56.054777153038415</v>
      </c>
      <c r="M93" s="7">
        <f t="shared" si="17"/>
        <v>-10.653388604121572</v>
      </c>
      <c r="N93" s="10">
        <f t="shared" si="18"/>
        <v>0.45932120793496367</v>
      </c>
      <c r="O93" s="11">
        <f t="shared" si="19"/>
        <v>2878.1286536373163</v>
      </c>
      <c r="P93" s="53">
        <f t="shared" si="20"/>
        <v>3094.3996575236965</v>
      </c>
    </row>
    <row r="94" spans="1:32" s="13" customFormat="1">
      <c r="A94" s="15" t="s">
        <v>129</v>
      </c>
      <c r="B94" s="23">
        <v>2089.6999999999998</v>
      </c>
      <c r="C94" s="23">
        <v>17.2</v>
      </c>
      <c r="D94" s="19">
        <v>3.2503819053559597E-2</v>
      </c>
      <c r="E94" s="19">
        <v>3.9833757786435068E-4</v>
      </c>
      <c r="F94" s="19">
        <v>8.8324927185931892E-4</v>
      </c>
      <c r="G94" s="19">
        <v>1.3292453270972491E-5</v>
      </c>
      <c r="H94" s="19">
        <v>0.28124389602069777</v>
      </c>
      <c r="I94" s="19">
        <v>1.8890568311673509E-5</v>
      </c>
      <c r="J94" s="8">
        <f t="shared" si="14"/>
        <v>0.28120875527065653</v>
      </c>
      <c r="K94" s="8">
        <f t="shared" si="15"/>
        <v>0.2814481982170795</v>
      </c>
      <c r="L94" s="9">
        <f t="shared" si="16"/>
        <v>-54.497373598395569</v>
      </c>
      <c r="M94" s="7">
        <f t="shared" si="17"/>
        <v>-8.5075316857519123</v>
      </c>
      <c r="N94" s="10">
        <f t="shared" si="18"/>
        <v>0.67119165911672707</v>
      </c>
      <c r="O94" s="11">
        <f t="shared" si="19"/>
        <v>2790.1224127138748</v>
      </c>
      <c r="P94" s="53">
        <f t="shared" si="20"/>
        <v>2991.0133297102634</v>
      </c>
    </row>
    <row r="95" spans="1:32" s="13" customFormat="1">
      <c r="A95" s="15" t="s">
        <v>130</v>
      </c>
      <c r="B95" s="23">
        <v>2082.6</v>
      </c>
      <c r="C95" s="23">
        <v>16.8</v>
      </c>
      <c r="D95" s="19">
        <v>4.5015277082817613E-2</v>
      </c>
      <c r="E95" s="19">
        <v>2.539603984280347E-3</v>
      </c>
      <c r="F95" s="19">
        <v>1.3637120898526559E-3</v>
      </c>
      <c r="G95" s="19">
        <v>6.3460887185781836E-5</v>
      </c>
      <c r="H95" s="19">
        <v>0.28132866349118646</v>
      </c>
      <c r="I95" s="19">
        <v>2.4130182139142321E-5</v>
      </c>
      <c r="J95" s="8">
        <f t="shared" si="14"/>
        <v>0.28127459510843161</v>
      </c>
      <c r="K95" s="8">
        <f t="shared" si="15"/>
        <v>0.28145282902778346</v>
      </c>
      <c r="L95" s="9">
        <f t="shared" si="16"/>
        <v>-51.499779295703931</v>
      </c>
      <c r="M95" s="7">
        <f t="shared" si="17"/>
        <v>-6.3326391128315507</v>
      </c>
      <c r="N95" s="10">
        <f t="shared" si="18"/>
        <v>0.85734374113398315</v>
      </c>
      <c r="O95" s="11">
        <f t="shared" si="19"/>
        <v>2708.961740513912</v>
      </c>
      <c r="P95" s="53">
        <f t="shared" si="20"/>
        <v>2878.5224249901403</v>
      </c>
    </row>
    <row r="96" spans="1:32" s="13" customFormat="1">
      <c r="A96" s="15" t="s">
        <v>131</v>
      </c>
      <c r="B96" s="23">
        <v>2084.1</v>
      </c>
      <c r="C96" s="23">
        <v>16.600000000000001</v>
      </c>
      <c r="D96" s="19">
        <v>8.6565303731956367E-2</v>
      </c>
      <c r="E96" s="19">
        <v>1.7072590086239031E-3</v>
      </c>
      <c r="F96" s="19">
        <v>1.997387939704279E-3</v>
      </c>
      <c r="G96" s="19">
        <v>6.0688979314264394E-6</v>
      </c>
      <c r="H96" s="19">
        <v>0.28154826330543375</v>
      </c>
      <c r="I96" s="19">
        <v>2.2180197599510001E-5</v>
      </c>
      <c r="J96" s="8">
        <f t="shared" si="14"/>
        <v>0.28146901282161019</v>
      </c>
      <c r="K96" s="8">
        <f t="shared" si="15"/>
        <v>0.28145185073863699</v>
      </c>
      <c r="L96" s="9">
        <f t="shared" si="16"/>
        <v>-43.734168876222725</v>
      </c>
      <c r="M96" s="7">
        <f t="shared" si="17"/>
        <v>0.60976976801407901</v>
      </c>
      <c r="N96" s="10">
        <f t="shared" si="18"/>
        <v>0.78806366137940487</v>
      </c>
      <c r="O96" s="11">
        <f t="shared" si="19"/>
        <v>2447.1282378342894</v>
      </c>
      <c r="P96" s="53">
        <f t="shared" si="20"/>
        <v>2537.8448625821184</v>
      </c>
    </row>
    <row r="97" spans="1:16" s="13" customFormat="1">
      <c r="A97" s="15" t="s">
        <v>132</v>
      </c>
      <c r="B97" s="23">
        <v>2107.4</v>
      </c>
      <c r="C97" s="23">
        <v>17.2</v>
      </c>
      <c r="D97" s="19">
        <v>1.6037038952929249E-2</v>
      </c>
      <c r="E97" s="19">
        <v>8.4508701562002582E-5</v>
      </c>
      <c r="F97" s="19">
        <v>5.0704550479242219E-4</v>
      </c>
      <c r="G97" s="19">
        <v>5.5598324954133618E-6</v>
      </c>
      <c r="H97" s="19">
        <v>0.28122104708148865</v>
      </c>
      <c r="I97" s="19">
        <v>2.3853801573409201E-5</v>
      </c>
      <c r="J97" s="8">
        <f t="shared" si="14"/>
        <v>0.28120069963404543</v>
      </c>
      <c r="K97" s="8">
        <f t="shared" si="15"/>
        <v>0.28143665112868455</v>
      </c>
      <c r="L97" s="9">
        <f t="shared" si="16"/>
        <v>-55.305370458523797</v>
      </c>
      <c r="M97" s="7">
        <f t="shared" si="17"/>
        <v>-8.3838225651433618</v>
      </c>
      <c r="N97" s="10">
        <f t="shared" si="18"/>
        <v>0.84757267675496351</v>
      </c>
      <c r="O97" s="11">
        <f t="shared" si="19"/>
        <v>2793.7886247080583</v>
      </c>
      <c r="P97" s="53">
        <f t="shared" si="20"/>
        <v>2999.4714538260519</v>
      </c>
    </row>
    <row r="98" spans="1:16" s="13" customFormat="1">
      <c r="A98" s="15" t="s">
        <v>133</v>
      </c>
      <c r="B98" s="23">
        <v>2097.6</v>
      </c>
      <c r="C98" s="23">
        <v>16.8</v>
      </c>
      <c r="D98" s="19">
        <v>1.6242452079021721E-2</v>
      </c>
      <c r="E98" s="19">
        <v>2.4194725180596329E-4</v>
      </c>
      <c r="F98" s="19">
        <v>5.1009706431109317E-4</v>
      </c>
      <c r="G98" s="19">
        <v>6.0662930139270968E-6</v>
      </c>
      <c r="H98" s="19">
        <v>0.28119346333531337</v>
      </c>
      <c r="I98" s="19">
        <v>1.9732541435022349E-5</v>
      </c>
      <c r="J98" s="8">
        <f t="shared" si="14"/>
        <v>0.28117309049735978</v>
      </c>
      <c r="K98" s="8">
        <f t="shared" si="15"/>
        <v>0.28144304490334465</v>
      </c>
      <c r="L98" s="9">
        <f t="shared" si="16"/>
        <v>-56.280802188469757</v>
      </c>
      <c r="M98" s="7">
        <f t="shared" si="17"/>
        <v>-9.5917952450230715</v>
      </c>
      <c r="N98" s="10">
        <f t="shared" si="18"/>
        <v>0.70112023701985782</v>
      </c>
      <c r="O98" s="11">
        <f t="shared" si="19"/>
        <v>2831.0060825224605</v>
      </c>
      <c r="P98" s="53">
        <f t="shared" si="20"/>
        <v>3050.5771859992942</v>
      </c>
    </row>
    <row r="99" spans="1:16" s="13" customFormat="1">
      <c r="A99" s="15" t="s">
        <v>134</v>
      </c>
      <c r="B99" s="23">
        <v>2656.4</v>
      </c>
      <c r="C99" s="23">
        <v>16.5</v>
      </c>
      <c r="D99" s="19">
        <v>2.0342985754362081E-2</v>
      </c>
      <c r="E99" s="19">
        <v>6.9867768591377785E-5</v>
      </c>
      <c r="F99" s="19">
        <v>6.4467017981701161E-4</v>
      </c>
      <c r="G99" s="19">
        <v>4.6152022499000016E-6</v>
      </c>
      <c r="H99" s="19">
        <v>0.28111657643544435</v>
      </c>
      <c r="I99" s="19">
        <v>2.1523135556541761E-5</v>
      </c>
      <c r="J99" s="8">
        <f t="shared" si="14"/>
        <v>0.28108379791894567</v>
      </c>
      <c r="K99" s="8">
        <f t="shared" si="15"/>
        <v>0.28107659438603333</v>
      </c>
      <c r="L99" s="9">
        <f t="shared" si="16"/>
        <v>-58.999719382416551</v>
      </c>
      <c r="M99" s="7">
        <f t="shared" si="17"/>
        <v>0.25628362717577957</v>
      </c>
      <c r="N99" s="10">
        <f t="shared" si="18"/>
        <v>0.76573916101252026</v>
      </c>
      <c r="O99" s="11">
        <f t="shared" si="19"/>
        <v>2944.1757411702752</v>
      </c>
      <c r="P99" s="53">
        <f t="shared" si="20"/>
        <v>3029.4725537258073</v>
      </c>
    </row>
    <row r="100" spans="1:16" s="13" customFormat="1">
      <c r="A100" s="15" t="s">
        <v>135</v>
      </c>
      <c r="B100" s="23">
        <v>2665.5</v>
      </c>
      <c r="C100" s="23">
        <v>16.600000000000001</v>
      </c>
      <c r="D100" s="19">
        <v>1.142582735274141E-2</v>
      </c>
      <c r="E100" s="19">
        <v>1.7800928436719889E-4</v>
      </c>
      <c r="F100" s="19">
        <v>3.571543454371319E-4</v>
      </c>
      <c r="G100" s="19">
        <v>1.104450172003342E-6</v>
      </c>
      <c r="H100" s="19">
        <v>0.2811116894898737</v>
      </c>
      <c r="I100" s="19">
        <v>2.4133333698769339E-5</v>
      </c>
      <c r="J100" s="8">
        <f t="shared" si="14"/>
        <v>0.28109346606232882</v>
      </c>
      <c r="K100" s="8">
        <f t="shared" si="15"/>
        <v>0.28107059508422749</v>
      </c>
      <c r="L100" s="9">
        <f t="shared" si="16"/>
        <v>-59.172534261942019</v>
      </c>
      <c r="M100" s="7">
        <f t="shared" si="17"/>
        <v>0.81370938480596067</v>
      </c>
      <c r="N100" s="10">
        <f t="shared" si="18"/>
        <v>0.85862178829263092</v>
      </c>
      <c r="O100" s="11">
        <f t="shared" si="19"/>
        <v>2929.0354484530421</v>
      </c>
      <c r="P100" s="53">
        <f t="shared" si="20"/>
        <v>3009.763875505103</v>
      </c>
    </row>
    <row r="101" spans="1:16" s="13" customFormat="1">
      <c r="A101" s="15" t="s">
        <v>136</v>
      </c>
      <c r="B101" s="23">
        <v>2050.6</v>
      </c>
      <c r="C101" s="23">
        <v>15.7</v>
      </c>
      <c r="D101" s="19">
        <v>3.3699994792201163E-2</v>
      </c>
      <c r="E101" s="19">
        <v>2.214963584100295E-3</v>
      </c>
      <c r="F101" s="19">
        <v>8.1055018612109005E-4</v>
      </c>
      <c r="G101" s="19">
        <v>3.7122246229400179E-5</v>
      </c>
      <c r="H101" s="19">
        <v>0.28129184317627026</v>
      </c>
      <c r="I101" s="19">
        <v>1.6999171951412941E-5</v>
      </c>
      <c r="J101" s="8">
        <f t="shared" si="14"/>
        <v>0.28126020983104461</v>
      </c>
      <c r="K101" s="8">
        <f t="shared" si="15"/>
        <v>0.28147369267100103</v>
      </c>
      <c r="L101" s="9">
        <f t="shared" si="16"/>
        <v>-52.801839691982707</v>
      </c>
      <c r="M101" s="7">
        <f t="shared" si="17"/>
        <v>-7.5844686560444519</v>
      </c>
      <c r="N101" s="10">
        <f t="shared" si="18"/>
        <v>0.60393466224505499</v>
      </c>
      <c r="O101" s="11">
        <f t="shared" si="19"/>
        <v>2719.9655363693832</v>
      </c>
      <c r="P101" s="53">
        <f t="shared" si="20"/>
        <v>2913.6761705993554</v>
      </c>
    </row>
    <row r="102" spans="1:16" s="13" customFormat="1">
      <c r="A102" s="15" t="s">
        <v>137</v>
      </c>
      <c r="B102" s="23">
        <v>2067</v>
      </c>
      <c r="C102" s="23">
        <v>15.7</v>
      </c>
      <c r="D102" s="19">
        <v>2.8849614833646502E-2</v>
      </c>
      <c r="E102" s="19">
        <v>4.3158306118104578E-4</v>
      </c>
      <c r="F102" s="19">
        <v>8.8988834364055918E-4</v>
      </c>
      <c r="G102" s="19">
        <v>8.0234880317659438E-6</v>
      </c>
      <c r="H102" s="19">
        <v>0.28160452473544562</v>
      </c>
      <c r="I102" s="19">
        <v>1.6471864662857931E-5</v>
      </c>
      <c r="J102" s="8">
        <f t="shared" si="14"/>
        <v>0.28156951190935331</v>
      </c>
      <c r="K102" s="8">
        <f t="shared" si="15"/>
        <v>0.28146300161097898</v>
      </c>
      <c r="L102" s="9">
        <f t="shared" si="16"/>
        <v>-41.744620986063907</v>
      </c>
      <c r="M102" s="7">
        <f t="shared" si="17"/>
        <v>3.7841669336535766</v>
      </c>
      <c r="N102" s="10">
        <f t="shared" si="18"/>
        <v>0.58522308682063795</v>
      </c>
      <c r="O102" s="11">
        <f t="shared" si="19"/>
        <v>2299.5488469145189</v>
      </c>
      <c r="P102" s="53">
        <f t="shared" si="20"/>
        <v>2366.5695191266768</v>
      </c>
    </row>
    <row r="103" spans="1:16" s="13" customFormat="1">
      <c r="A103" s="15" t="s">
        <v>138</v>
      </c>
      <c r="B103" s="23">
        <v>1991.3</v>
      </c>
      <c r="C103" s="23">
        <v>15.9</v>
      </c>
      <c r="D103" s="19">
        <v>3.3790234004850962E-2</v>
      </c>
      <c r="E103" s="19">
        <v>5.8309090049988275E-4</v>
      </c>
      <c r="F103" s="19">
        <v>9.1308901012274212E-4</v>
      </c>
      <c r="G103" s="19">
        <v>8.8829840515415744E-6</v>
      </c>
      <c r="H103" s="19">
        <v>0.28121107389964234</v>
      </c>
      <c r="I103" s="19">
        <v>1.9293423120796561E-5</v>
      </c>
      <c r="J103" s="8">
        <f t="shared" si="14"/>
        <v>0.28117648855201322</v>
      </c>
      <c r="K103" s="8">
        <f t="shared" si="15"/>
        <v>0.28151232267341303</v>
      </c>
      <c r="L103" s="9">
        <f t="shared" si="16"/>
        <v>-55.658047646008903</v>
      </c>
      <c r="M103" s="7">
        <f t="shared" si="17"/>
        <v>-11.929641949969261</v>
      </c>
      <c r="N103" s="10">
        <f t="shared" si="18"/>
        <v>0.6853491505300523</v>
      </c>
      <c r="O103" s="11">
        <f t="shared" si="19"/>
        <v>2836.782530645346</v>
      </c>
      <c r="P103" s="53">
        <f t="shared" si="20"/>
        <v>3078.0019039702102</v>
      </c>
    </row>
    <row r="104" spans="1:16" s="13" customFormat="1">
      <c r="A104" s="15" t="s">
        <v>118</v>
      </c>
      <c r="B104" s="23">
        <v>2090.1999999999998</v>
      </c>
      <c r="C104" s="23">
        <v>16.2</v>
      </c>
      <c r="D104" s="19">
        <v>3.2310266893540898E-2</v>
      </c>
      <c r="E104" s="19">
        <v>9.8842730832659933E-4</v>
      </c>
      <c r="F104" s="19">
        <v>1.0254615077027549E-3</v>
      </c>
      <c r="G104" s="19">
        <v>2.4423652193742402E-5</v>
      </c>
      <c r="H104" s="19">
        <v>0.28138825296384012</v>
      </c>
      <c r="I104" s="19">
        <v>1.9905571924005201E-5</v>
      </c>
      <c r="J104" s="8">
        <f t="shared" si="14"/>
        <v>0.28134744423728331</v>
      </c>
      <c r="K104" s="8">
        <f t="shared" si="15"/>
        <v>0.28144787208051264</v>
      </c>
      <c r="L104" s="9">
        <f t="shared" si="16"/>
        <v>-49.392543315942561</v>
      </c>
      <c r="M104" s="7">
        <f t="shared" si="17"/>
        <v>-3.5682573290374275</v>
      </c>
      <c r="N104" s="10">
        <f t="shared" si="18"/>
        <v>0.70725608180512012</v>
      </c>
      <c r="O104" s="11">
        <f t="shared" si="19"/>
        <v>2603.7646641254541</v>
      </c>
      <c r="P104" s="53">
        <f t="shared" si="20"/>
        <v>2748.9012792408366</v>
      </c>
    </row>
    <row r="105" spans="1:16" s="13" customFormat="1">
      <c r="A105" s="15" t="s">
        <v>118</v>
      </c>
      <c r="B105" s="23">
        <v>2090.1999999999998</v>
      </c>
      <c r="C105" s="23">
        <v>16.2</v>
      </c>
      <c r="D105" s="19">
        <v>2.1967058440593889E-2</v>
      </c>
      <c r="E105" s="19">
        <v>2.4310389848882939E-4</v>
      </c>
      <c r="F105" s="19">
        <v>7.3961376543782193E-4</v>
      </c>
      <c r="G105" s="19">
        <v>1.397014540844034E-6</v>
      </c>
      <c r="H105" s="19">
        <v>0.28139307220671028</v>
      </c>
      <c r="I105" s="19">
        <v>1.963197095254947E-5</v>
      </c>
      <c r="J105" s="8">
        <f t="shared" si="14"/>
        <v>0.28136363892648991</v>
      </c>
      <c r="K105" s="8">
        <f t="shared" si="15"/>
        <v>0.28144787208051264</v>
      </c>
      <c r="L105" s="9">
        <f t="shared" si="16"/>
        <v>-49.222122576859647</v>
      </c>
      <c r="M105" s="7">
        <f t="shared" si="17"/>
        <v>-2.9928509816068427</v>
      </c>
      <c r="N105" s="10">
        <f t="shared" si="18"/>
        <v>0.69753488656448004</v>
      </c>
      <c r="O105" s="11">
        <f t="shared" si="19"/>
        <v>2577.9392973287518</v>
      </c>
      <c r="P105" s="53">
        <f t="shared" si="20"/>
        <v>2720.5768425583924</v>
      </c>
    </row>
    <row r="106" spans="1:16" s="13" customFormat="1">
      <c r="A106" s="15" t="s">
        <v>139</v>
      </c>
      <c r="B106" s="23">
        <v>2077.6</v>
      </c>
      <c r="C106" s="23">
        <v>16.2</v>
      </c>
      <c r="D106" s="19">
        <v>2.1363687860944312E-2</v>
      </c>
      <c r="E106" s="19">
        <v>3.989509621955869E-4</v>
      </c>
      <c r="F106" s="19">
        <v>6.6044327456733407E-4</v>
      </c>
      <c r="G106" s="19">
        <v>1.6854354091196419E-6</v>
      </c>
      <c r="H106" s="19">
        <v>0.28127283690423205</v>
      </c>
      <c r="I106" s="19">
        <v>2.477596016486128E-5</v>
      </c>
      <c r="J106" s="8">
        <f t="shared" si="14"/>
        <v>0.28124671577898724</v>
      </c>
      <c r="K106" s="8">
        <f t="shared" si="15"/>
        <v>0.28145608979374515</v>
      </c>
      <c r="L106" s="9">
        <f t="shared" si="16"/>
        <v>-53.473950024505172</v>
      </c>
      <c r="M106" s="7">
        <f t="shared" si="17"/>
        <v>-7.4389584148393251</v>
      </c>
      <c r="N106" s="10">
        <f t="shared" si="18"/>
        <v>0.88027799231551329</v>
      </c>
      <c r="O106" s="11">
        <f t="shared" si="19"/>
        <v>2735.0540349026232</v>
      </c>
      <c r="P106" s="53">
        <f t="shared" si="20"/>
        <v>2928.7033054160729</v>
      </c>
    </row>
    <row r="107" spans="1:16" s="13" customFormat="1">
      <c r="A107" s="15" t="s">
        <v>140</v>
      </c>
      <c r="B107" s="23">
        <v>2068.9</v>
      </c>
      <c r="C107" s="23">
        <v>16.100000000000001</v>
      </c>
      <c r="D107" s="19">
        <v>6.2297195830444699E-2</v>
      </c>
      <c r="E107" s="19">
        <v>2.5151491068556419E-3</v>
      </c>
      <c r="F107" s="19">
        <v>1.8727275306424981E-3</v>
      </c>
      <c r="G107" s="19">
        <v>4.8235157757668523E-5</v>
      </c>
      <c r="H107" s="19">
        <v>0.28134401480689419</v>
      </c>
      <c r="I107" s="19">
        <v>2.4247312873620299E-5</v>
      </c>
      <c r="J107" s="8">
        <f t="shared" si="14"/>
        <v>0.28127026293986396</v>
      </c>
      <c r="K107" s="8">
        <f t="shared" si="15"/>
        <v>0.28146176280095808</v>
      </c>
      <c r="L107" s="9">
        <f t="shared" si="16"/>
        <v>-50.956917555945445</v>
      </c>
      <c r="M107" s="7">
        <f t="shared" si="17"/>
        <v>-6.8037611641602602</v>
      </c>
      <c r="N107" s="10">
        <f t="shared" si="18"/>
        <v>0.86147804349421786</v>
      </c>
      <c r="O107" s="11">
        <f t="shared" si="19"/>
        <v>2724.3704979606864</v>
      </c>
      <c r="P107" s="53">
        <f t="shared" si="20"/>
        <v>2890.3909584961048</v>
      </c>
    </row>
    <row r="108" spans="1:16" s="13" customFormat="1">
      <c r="A108" s="15" t="s">
        <v>141</v>
      </c>
      <c r="B108" s="23">
        <v>2093.6999999999998</v>
      </c>
      <c r="C108" s="23">
        <v>16.7</v>
      </c>
      <c r="D108" s="19">
        <v>2.1616567196503851E-2</v>
      </c>
      <c r="E108" s="19">
        <v>3.3095169137156081E-4</v>
      </c>
      <c r="F108" s="19">
        <v>6.4212835355345198E-4</v>
      </c>
      <c r="G108" s="19">
        <v>2.3598288318296098E-6</v>
      </c>
      <c r="H108" s="19">
        <v>0.28134139806498765</v>
      </c>
      <c r="I108" s="19">
        <v>1.9735907956293188E-5</v>
      </c>
      <c r="J108" s="8">
        <f t="shared" ref="J108:J132" si="21">H108-F108*(EXP(0.00001867*B108)-1)</f>
        <v>0.28131580063180528</v>
      </c>
      <c r="K108" s="8">
        <f t="shared" ref="K108:K132" si="22">0.282785-0.0336*(EXP(0.00001867*B108)-1)</f>
        <v>0.2814455890392969</v>
      </c>
      <c r="L108" s="9">
        <f t="shared" ref="L108:L132" si="23">(H108/0.282785-1)*10000</f>
        <v>-51.049452234466216</v>
      </c>
      <c r="M108" s="7">
        <f t="shared" ref="M108:M132" si="24">(J108/K108-1)*10000</f>
        <v>-4.6114919738005078</v>
      </c>
      <c r="N108" s="10">
        <f t="shared" ref="N108:N132" si="25">I108/K108*10000</f>
        <v>0.70123351457242267</v>
      </c>
      <c r="O108" s="11">
        <f t="shared" ref="O108:O132" si="26">(1/0.00001867)*LN(1+((H108-0.28325)/(F108-0.0384)))</f>
        <v>2641.2620430594257</v>
      </c>
      <c r="P108" s="53">
        <f t="shared" si="20"/>
        <v>2803.0988174828035</v>
      </c>
    </row>
    <row r="109" spans="1:16" s="13" customFormat="1">
      <c r="A109" s="15" t="s">
        <v>142</v>
      </c>
      <c r="B109" s="23">
        <v>2056.1999999999998</v>
      </c>
      <c r="C109" s="23">
        <v>17.100000000000001</v>
      </c>
      <c r="D109" s="19">
        <v>5.0807360668853413E-2</v>
      </c>
      <c r="E109" s="19">
        <v>1.053006245638274E-3</v>
      </c>
      <c r="F109" s="19">
        <v>1.4396405930702889E-3</v>
      </c>
      <c r="G109" s="19">
        <v>3.1912634657190112E-5</v>
      </c>
      <c r="H109" s="19">
        <v>0.28126671395217567</v>
      </c>
      <c r="I109" s="19">
        <v>2.313232974907783E-5</v>
      </c>
      <c r="J109" s="8">
        <f t="shared" si="21"/>
        <v>0.2812103726935043</v>
      </c>
      <c r="K109" s="8">
        <f t="shared" si="22"/>
        <v>0.28147004243318069</v>
      </c>
      <c r="L109" s="9">
        <f t="shared" si="23"/>
        <v>-53.690473250855852</v>
      </c>
      <c r="M109" s="7">
        <f t="shared" si="24"/>
        <v>-9.2254840846173192</v>
      </c>
      <c r="N109" s="10">
        <f t="shared" si="25"/>
        <v>0.82183985013500349</v>
      </c>
      <c r="O109" s="11">
        <f t="shared" si="26"/>
        <v>2799.6594455215272</v>
      </c>
      <c r="P109" s="53">
        <f t="shared" si="20"/>
        <v>2998.7216555091368</v>
      </c>
    </row>
    <row r="110" spans="1:16" s="13" customFormat="1">
      <c r="A110" s="15" t="s">
        <v>143</v>
      </c>
      <c r="B110" s="24">
        <v>2551.1999999999998</v>
      </c>
      <c r="C110" s="24">
        <v>16.399999999999999</v>
      </c>
      <c r="D110" s="19">
        <v>2.1490733657633279E-2</v>
      </c>
      <c r="E110" s="19">
        <v>2.8841770253993238E-4</v>
      </c>
      <c r="F110" s="19">
        <v>6.1225883214713621E-4</v>
      </c>
      <c r="G110" s="19">
        <v>4.0922799015781131E-6</v>
      </c>
      <c r="H110" s="19">
        <v>0.28112374913501653</v>
      </c>
      <c r="I110" s="19">
        <v>2.052681457780303E-5</v>
      </c>
      <c r="J110" s="8">
        <f t="shared" si="21"/>
        <v>0.28109388101724481</v>
      </c>
      <c r="K110" s="8">
        <f t="shared" si="22"/>
        <v>0.2811458750018192</v>
      </c>
      <c r="L110" s="9">
        <f t="shared" si="23"/>
        <v>-58.746074402230562</v>
      </c>
      <c r="M110" s="7">
        <f t="shared" si="24"/>
        <v>-1.8493596811286483</v>
      </c>
      <c r="N110" s="10">
        <f t="shared" si="25"/>
        <v>0.73011260000418665</v>
      </c>
      <c r="O110" s="11">
        <f t="shared" si="26"/>
        <v>2932.0941424674011</v>
      </c>
      <c r="P110" s="53">
        <f t="shared" si="20"/>
        <v>3045.2861907347442</v>
      </c>
    </row>
    <row r="111" spans="1:16" s="13" customFormat="1">
      <c r="A111" s="15" t="s">
        <v>144</v>
      </c>
      <c r="B111" s="23">
        <v>2669.1</v>
      </c>
      <c r="C111" s="23">
        <v>16.5</v>
      </c>
      <c r="D111" s="19">
        <v>2.2630895122323649E-2</v>
      </c>
      <c r="E111" s="19">
        <v>6.830825945694308E-4</v>
      </c>
      <c r="F111" s="19">
        <v>6.6750914569455293E-4</v>
      </c>
      <c r="G111" s="19">
        <v>9.1940934612326025E-6</v>
      </c>
      <c r="H111" s="19">
        <v>0.28104704927388019</v>
      </c>
      <c r="I111" s="19">
        <v>2.1842093179351481E-5</v>
      </c>
      <c r="J111" s="8">
        <f t="shared" si="21"/>
        <v>0.2810129431613364</v>
      </c>
      <c r="K111" s="8">
        <f t="shared" si="22"/>
        <v>0.2810682214526769</v>
      </c>
      <c r="L111" s="9">
        <f t="shared" si="23"/>
        <v>-61.458377428782462</v>
      </c>
      <c r="M111" s="7">
        <f t="shared" si="24"/>
        <v>-1.9667214975349623</v>
      </c>
      <c r="N111" s="10">
        <f t="shared" si="25"/>
        <v>0.77711002213137093</v>
      </c>
      <c r="O111" s="11">
        <f t="shared" si="26"/>
        <v>3039.2415703403235</v>
      </c>
      <c r="P111" s="53">
        <f t="shared" si="20"/>
        <v>3148.5536151255046</v>
      </c>
    </row>
    <row r="112" spans="1:16" s="13" customFormat="1">
      <c r="A112" s="15" t="s">
        <v>145</v>
      </c>
      <c r="B112" s="23">
        <v>2097.5</v>
      </c>
      <c r="C112" s="23">
        <v>16.7</v>
      </c>
      <c r="D112" s="19">
        <v>4.6148976004200988E-2</v>
      </c>
      <c r="E112" s="19">
        <v>1.1002030411983491E-3</v>
      </c>
      <c r="F112" s="19">
        <v>1.3325223264050671E-3</v>
      </c>
      <c r="G112" s="19">
        <v>9.063640966428279E-6</v>
      </c>
      <c r="H112" s="19">
        <v>0.28142422617646784</v>
      </c>
      <c r="I112" s="19">
        <v>1.9799925674182208E-5</v>
      </c>
      <c r="J112" s="8">
        <f t="shared" si="21"/>
        <v>0.28137100896818984</v>
      </c>
      <c r="K112" s="8">
        <f t="shared" si="22"/>
        <v>0.28144311013991391</v>
      </c>
      <c r="L112" s="9">
        <f t="shared" si="23"/>
        <v>-48.12043862058357</v>
      </c>
      <c r="M112" s="7">
        <f t="shared" si="24"/>
        <v>-2.561838223299473</v>
      </c>
      <c r="N112" s="10">
        <f t="shared" si="25"/>
        <v>0.70351431464565128</v>
      </c>
      <c r="O112" s="11">
        <f t="shared" si="26"/>
        <v>2575.2961766334779</v>
      </c>
      <c r="P112" s="53">
        <f t="shared" si="20"/>
        <v>2705.3752572712765</v>
      </c>
    </row>
    <row r="113" spans="1:16" s="13" customFormat="1">
      <c r="A113" s="15" t="s">
        <v>146</v>
      </c>
      <c r="B113" s="23">
        <v>2740.2</v>
      </c>
      <c r="C113" s="23">
        <v>16.399999999999999</v>
      </c>
      <c r="D113" s="19">
        <v>1.875690329871553E-2</v>
      </c>
      <c r="E113" s="19">
        <v>4.7229412497703962E-4</v>
      </c>
      <c r="F113" s="19">
        <v>6.3302777055733309E-4</v>
      </c>
      <c r="G113" s="19">
        <v>7.0934915331360856E-6</v>
      </c>
      <c r="H113" s="19">
        <v>0.28094450627252238</v>
      </c>
      <c r="I113" s="19">
        <v>2.086589880031429E-5</v>
      </c>
      <c r="J113" s="8">
        <f t="shared" si="21"/>
        <v>0.28091127814604794</v>
      </c>
      <c r="K113" s="8">
        <f t="shared" si="22"/>
        <v>0.28102130952468651</v>
      </c>
      <c r="L113" s="9">
        <f t="shared" si="23"/>
        <v>-65.084559912217401</v>
      </c>
      <c r="M113" s="7">
        <f t="shared" si="24"/>
        <v>-3.9154105012417784</v>
      </c>
      <c r="N113" s="10">
        <f t="shared" si="25"/>
        <v>0.74250236879211862</v>
      </c>
      <c r="O113" s="11">
        <f t="shared" si="26"/>
        <v>3173.7811377149796</v>
      </c>
      <c r="P113" s="53">
        <f t="shared" si="20"/>
        <v>3302.2409509302556</v>
      </c>
    </row>
    <row r="114" spans="1:16" s="13" customFormat="1">
      <c r="A114" s="15" t="s">
        <v>147</v>
      </c>
      <c r="B114" s="23">
        <v>2090.4</v>
      </c>
      <c r="C114" s="23">
        <v>16.899999999999999</v>
      </c>
      <c r="D114" s="19">
        <v>3.1390909966129921E-2</v>
      </c>
      <c r="E114" s="19">
        <v>4.6779552331712029E-4</v>
      </c>
      <c r="F114" s="19">
        <v>9.4437826354997997E-4</v>
      </c>
      <c r="G114" s="19">
        <v>1.657886101535471E-5</v>
      </c>
      <c r="H114" s="19">
        <v>0.28126957947545517</v>
      </c>
      <c r="I114" s="19">
        <v>2.6370761835351551E-5</v>
      </c>
      <c r="J114" s="8">
        <f t="shared" si="21"/>
        <v>0.28123199382836978</v>
      </c>
      <c r="K114" s="8">
        <f t="shared" si="22"/>
        <v>0.28144774162503344</v>
      </c>
      <c r="L114" s="9">
        <f t="shared" si="23"/>
        <v>-53.5891410274536</v>
      </c>
      <c r="M114" s="7">
        <f t="shared" si="24"/>
        <v>-7.6656431996213747</v>
      </c>
      <c r="N114" s="10">
        <f t="shared" si="25"/>
        <v>0.93696832254155127</v>
      </c>
      <c r="O114" s="11">
        <f t="shared" si="26"/>
        <v>2759.6874411854537</v>
      </c>
      <c r="P114" s="53">
        <f t="shared" si="20"/>
        <v>2950.3277738983143</v>
      </c>
    </row>
    <row r="115" spans="1:16" s="13" customFormat="1">
      <c r="A115" s="15" t="s">
        <v>148</v>
      </c>
      <c r="B115" s="23">
        <v>2697.4</v>
      </c>
      <c r="C115" s="23">
        <v>15.1</v>
      </c>
      <c r="D115" s="19">
        <v>1.119708095402773E-2</v>
      </c>
      <c r="E115" s="19">
        <v>1.8026680568147699E-4</v>
      </c>
      <c r="F115" s="19">
        <v>3.8495659655679132E-4</v>
      </c>
      <c r="G115" s="19">
        <v>7.9931739782359917E-7</v>
      </c>
      <c r="H115" s="19">
        <v>0.28088907177105771</v>
      </c>
      <c r="I115" s="19">
        <v>1.9075063399351659E-5</v>
      </c>
      <c r="J115" s="8">
        <f t="shared" si="21"/>
        <v>0.28086918872290367</v>
      </c>
      <c r="K115" s="8">
        <f t="shared" si="22"/>
        <v>0.28104955651376823</v>
      </c>
      <c r="L115" s="9">
        <f t="shared" si="23"/>
        <v>-67.044865496482814</v>
      </c>
      <c r="M115" s="7">
        <f t="shared" si="24"/>
        <v>-6.4176507909097236</v>
      </c>
      <c r="N115" s="10">
        <f t="shared" si="25"/>
        <v>0.67870818356609641</v>
      </c>
      <c r="O115" s="11">
        <f t="shared" si="26"/>
        <v>3227.2568841311081</v>
      </c>
      <c r="P115" s="53">
        <f t="shared" si="20"/>
        <v>3388.5399177630825</v>
      </c>
    </row>
    <row r="116" spans="1:16" s="13" customFormat="1">
      <c r="A116" s="15" t="s">
        <v>149</v>
      </c>
      <c r="B116" s="23">
        <v>2086.9</v>
      </c>
      <c r="C116" s="23">
        <v>15.5</v>
      </c>
      <c r="D116" s="19">
        <v>5.1649134655829709E-2</v>
      </c>
      <c r="E116" s="19">
        <v>8.0304813353816111E-4</v>
      </c>
      <c r="F116" s="19">
        <v>1.446409059726172E-3</v>
      </c>
      <c r="G116" s="19">
        <v>1.2403404304510391E-5</v>
      </c>
      <c r="H116" s="19">
        <v>0.2812833250008912</v>
      </c>
      <c r="I116" s="19">
        <v>2.2453126270106811E-5</v>
      </c>
      <c r="J116" s="8">
        <f t="shared" si="21"/>
        <v>0.28122585712527531</v>
      </c>
      <c r="K116" s="8">
        <f t="shared" si="22"/>
        <v>0.28145002452559303</v>
      </c>
      <c r="L116" s="9">
        <f t="shared" si="23"/>
        <v>-53.103064133840363</v>
      </c>
      <c r="M116" s="7">
        <f t="shared" si="24"/>
        <v>-7.9647319518116877</v>
      </c>
      <c r="N116" s="10">
        <f t="shared" si="25"/>
        <v>0.79776600865298863</v>
      </c>
      <c r="O116" s="11">
        <f t="shared" si="26"/>
        <v>2777.3039007992479</v>
      </c>
      <c r="P116" s="53">
        <f t="shared" si="20"/>
        <v>2962.1171335177492</v>
      </c>
    </row>
    <row r="117" spans="1:16" s="13" customFormat="1">
      <c r="A117" s="15" t="s">
        <v>150</v>
      </c>
      <c r="B117" s="23">
        <v>2658.3</v>
      </c>
      <c r="C117" s="23">
        <v>15.7</v>
      </c>
      <c r="D117" s="19">
        <v>3.7994972946442399E-2</v>
      </c>
      <c r="E117" s="19">
        <v>3.8612634928980312E-4</v>
      </c>
      <c r="F117" s="19">
        <v>1.0988363310594051E-3</v>
      </c>
      <c r="G117" s="19">
        <v>8.8697483482760993E-6</v>
      </c>
      <c r="H117" s="19">
        <v>0.28111217638517699</v>
      </c>
      <c r="I117" s="19">
        <v>2.1457328621344991E-5</v>
      </c>
      <c r="J117" s="8">
        <f t="shared" si="21"/>
        <v>0.28105626464504863</v>
      </c>
      <c r="K117" s="8">
        <f t="shared" si="22"/>
        <v>0.28107534186874583</v>
      </c>
      <c r="L117" s="9">
        <f t="shared" si="23"/>
        <v>-59.155316400198998</v>
      </c>
      <c r="M117" s="7">
        <f t="shared" si="24"/>
        <v>-0.67872277839664541</v>
      </c>
      <c r="N117" s="10">
        <f t="shared" si="25"/>
        <v>0.76340131719433979</v>
      </c>
      <c r="O117" s="11">
        <f t="shared" si="26"/>
        <v>2985.0202621070503</v>
      </c>
      <c r="P117" s="53">
        <f t="shared" si="20"/>
        <v>3076.7399916197405</v>
      </c>
    </row>
    <row r="118" spans="1:16" s="13" customFormat="1">
      <c r="A118" s="15" t="s">
        <v>151</v>
      </c>
      <c r="B118" s="23">
        <v>2708.1</v>
      </c>
      <c r="C118" s="23">
        <v>15.7</v>
      </c>
      <c r="D118" s="19">
        <v>2.3464770337080131E-2</v>
      </c>
      <c r="E118" s="19">
        <v>8.5251471080419628E-5</v>
      </c>
      <c r="F118" s="19">
        <v>7.2277854825090191E-4</v>
      </c>
      <c r="G118" s="19">
        <v>1.022448705978606E-5</v>
      </c>
      <c r="H118" s="19">
        <v>0.28091580846766795</v>
      </c>
      <c r="I118" s="19">
        <v>2.075269609463226E-5</v>
      </c>
      <c r="J118" s="8">
        <f t="shared" si="21"/>
        <v>0.2808783250190478</v>
      </c>
      <c r="K118" s="8">
        <f t="shared" si="22"/>
        <v>0.2810424968824341</v>
      </c>
      <c r="L118" s="9">
        <f t="shared" si="23"/>
        <v>-66.099387603022478</v>
      </c>
      <c r="M118" s="7">
        <f t="shared" si="24"/>
        <v>-5.841531626263885</v>
      </c>
      <c r="N118" s="10">
        <f t="shared" si="25"/>
        <v>0.73841843581803723</v>
      </c>
      <c r="O118" s="11">
        <f t="shared" si="26"/>
        <v>3219.5517779479896</v>
      </c>
      <c r="P118" s="53">
        <f t="shared" si="20"/>
        <v>3369.3749317023494</v>
      </c>
    </row>
    <row r="119" spans="1:16" s="13" customFormat="1">
      <c r="A119" s="15" t="s">
        <v>152</v>
      </c>
      <c r="B119" s="23">
        <v>2068.6</v>
      </c>
      <c r="C119" s="23">
        <v>16.3</v>
      </c>
      <c r="D119" s="19">
        <v>2.1023846564419899E-2</v>
      </c>
      <c r="E119" s="19">
        <v>3.0985806667418997E-4</v>
      </c>
      <c r="F119" s="19">
        <v>6.5302245381987606E-4</v>
      </c>
      <c r="G119" s="19">
        <v>1.0553691568540331E-6</v>
      </c>
      <c r="H119" s="19">
        <v>0.28126078953445688</v>
      </c>
      <c r="I119" s="19">
        <v>2.143382914721041E-5</v>
      </c>
      <c r="J119" s="8">
        <f t="shared" si="21"/>
        <v>0.28123507596693986</v>
      </c>
      <c r="K119" s="8">
        <f t="shared" si="22"/>
        <v>0.28146195840546184</v>
      </c>
      <c r="L119" s="9">
        <f t="shared" si="23"/>
        <v>-53.899975795856925</v>
      </c>
      <c r="M119" s="7">
        <f t="shared" si="24"/>
        <v>-8.060856245274417</v>
      </c>
      <c r="N119" s="10">
        <f t="shared" si="25"/>
        <v>0.76151780043872819</v>
      </c>
      <c r="O119" s="11">
        <f t="shared" si="26"/>
        <v>2750.7713887073928</v>
      </c>
      <c r="P119" s="53">
        <f t="shared" si="20"/>
        <v>2951.813415134181</v>
      </c>
    </row>
    <row r="120" spans="1:16" s="13" customFormat="1">
      <c r="A120" s="15" t="s">
        <v>153</v>
      </c>
      <c r="B120" s="23">
        <v>2648.7</v>
      </c>
      <c r="C120" s="23">
        <v>15.9</v>
      </c>
      <c r="D120" s="19">
        <v>1.9744842082883501E-2</v>
      </c>
      <c r="E120" s="19">
        <v>6.8115809435265249E-4</v>
      </c>
      <c r="F120" s="19">
        <v>5.8393323245414189E-4</v>
      </c>
      <c r="G120" s="19">
        <v>9.5500368519907109E-6</v>
      </c>
      <c r="H120" s="19">
        <v>0.28112198931925131</v>
      </c>
      <c r="I120" s="19">
        <v>2.163317437927227E-5</v>
      </c>
      <c r="J120" s="8">
        <f t="shared" si="21"/>
        <v>0.28109238720501861</v>
      </c>
      <c r="K120" s="8">
        <f t="shared" si="22"/>
        <v>0.28108166992228023</v>
      </c>
      <c r="L120" s="9">
        <f t="shared" si="23"/>
        <v>-58.808305983297785</v>
      </c>
      <c r="M120" s="7">
        <f t="shared" si="24"/>
        <v>0.38128714481278081</v>
      </c>
      <c r="N120" s="10">
        <f t="shared" si="25"/>
        <v>0.76964016846967986</v>
      </c>
      <c r="O120" s="11">
        <f t="shared" si="26"/>
        <v>2932.3167133933539</v>
      </c>
      <c r="P120" s="53">
        <f t="shared" si="20"/>
        <v>3016.9744797476628</v>
      </c>
    </row>
    <row r="121" spans="1:16" s="13" customFormat="1">
      <c r="A121" s="15" t="s">
        <v>154</v>
      </c>
      <c r="B121" s="23">
        <v>2075.4</v>
      </c>
      <c r="C121" s="23">
        <v>16.2</v>
      </c>
      <c r="D121" s="19">
        <v>7.9221200970373815E-2</v>
      </c>
      <c r="E121" s="19">
        <v>1.28772810481875E-3</v>
      </c>
      <c r="F121" s="19">
        <v>2.279916569238644E-3</v>
      </c>
      <c r="G121" s="19">
        <v>3.9031159212973734E-6</v>
      </c>
      <c r="H121" s="19">
        <v>0.28159293197296176</v>
      </c>
      <c r="I121" s="19">
        <v>2.4018619932713168E-5</v>
      </c>
      <c r="J121" s="8">
        <f t="shared" si="21"/>
        <v>0.28150285657006269</v>
      </c>
      <c r="K121" s="8">
        <f t="shared" si="22"/>
        <v>0.28145752443433952</v>
      </c>
      <c r="L121" s="9">
        <f t="shared" si="23"/>
        <v>-42.154570682259028</v>
      </c>
      <c r="M121" s="7">
        <f t="shared" si="24"/>
        <v>1.6106208499588881</v>
      </c>
      <c r="N121" s="10">
        <f t="shared" si="25"/>
        <v>0.8533657069920122</v>
      </c>
      <c r="O121" s="11">
        <f t="shared" si="26"/>
        <v>2402.5400487652742</v>
      </c>
      <c r="P121" s="53">
        <f t="shared" si="20"/>
        <v>2481.1610595485877</v>
      </c>
    </row>
    <row r="122" spans="1:16" s="13" customFormat="1">
      <c r="A122" s="15" t="s">
        <v>155</v>
      </c>
      <c r="B122" s="23">
        <v>2661.2</v>
      </c>
      <c r="C122" s="23">
        <v>15.9</v>
      </c>
      <c r="D122" s="19">
        <v>3.215298743615224E-2</v>
      </c>
      <c r="E122" s="19">
        <v>3.288452056139701E-4</v>
      </c>
      <c r="F122" s="19">
        <v>1.026540440558607E-3</v>
      </c>
      <c r="G122" s="19">
        <v>5.5061103418179736E-6</v>
      </c>
      <c r="H122" s="19">
        <v>0.28109772677097256</v>
      </c>
      <c r="I122" s="19">
        <v>2.0009810674478079E-5</v>
      </c>
      <c r="J122" s="8">
        <f t="shared" si="21"/>
        <v>0.28104543523006625</v>
      </c>
      <c r="K122" s="8">
        <f t="shared" si="22"/>
        <v>0.28107343004617019</v>
      </c>
      <c r="L122" s="9">
        <f t="shared" si="23"/>
        <v>-59.66629167132087</v>
      </c>
      <c r="M122" s="7">
        <f t="shared" si="24"/>
        <v>-0.99599653013537903</v>
      </c>
      <c r="N122" s="10">
        <f t="shared" si="25"/>
        <v>0.71190687327475932</v>
      </c>
      <c r="O122" s="11">
        <f t="shared" si="26"/>
        <v>2998.9880951165997</v>
      </c>
      <c r="P122" s="53">
        <f t="shared" si="20"/>
        <v>3094.6374279758411</v>
      </c>
    </row>
    <row r="123" spans="1:16" s="22" customFormat="1">
      <c r="A123" s="15" t="s">
        <v>156</v>
      </c>
      <c r="B123" s="23">
        <v>2084.9</v>
      </c>
      <c r="C123" s="23">
        <v>16.2</v>
      </c>
      <c r="D123" s="19">
        <v>6.5869836982119206E-2</v>
      </c>
      <c r="E123" s="19">
        <v>6.7790051225880259E-4</v>
      </c>
      <c r="F123" s="19">
        <v>1.7641276712387459E-3</v>
      </c>
      <c r="G123" s="19">
        <v>7.0534282818846637E-6</v>
      </c>
      <c r="H123" s="19">
        <v>0.28128941861447893</v>
      </c>
      <c r="I123" s="19">
        <v>2.6165938848794149E-5</v>
      </c>
      <c r="J123" s="8">
        <f t="shared" si="21"/>
        <v>0.28121939581797101</v>
      </c>
      <c r="K123" s="8">
        <f t="shared" si="22"/>
        <v>0.28145132897322306</v>
      </c>
      <c r="L123" s="9">
        <f t="shared" si="23"/>
        <v>-52.887578390687921</v>
      </c>
      <c r="M123" s="7">
        <f t="shared" si="24"/>
        <v>-8.2406132562307111</v>
      </c>
      <c r="N123" s="10">
        <f t="shared" si="25"/>
        <v>0.92967899438426682</v>
      </c>
      <c r="O123" s="11">
        <f t="shared" si="26"/>
        <v>2792.3149912190188</v>
      </c>
      <c r="P123" s="53">
        <f t="shared" si="20"/>
        <v>2973.9975448172818</v>
      </c>
    </row>
    <row r="124" spans="1:16" s="22" customFormat="1">
      <c r="A124" s="15" t="s">
        <v>157</v>
      </c>
      <c r="B124" s="23">
        <v>2711.4</v>
      </c>
      <c r="C124" s="23">
        <v>15.8</v>
      </c>
      <c r="D124" s="19">
        <v>2.4139114615100241E-2</v>
      </c>
      <c r="E124" s="19">
        <v>3.9108681867033092E-4</v>
      </c>
      <c r="F124" s="19">
        <v>7.6700273499252661E-4</v>
      </c>
      <c r="G124" s="19">
        <v>9.7067234152940789E-7</v>
      </c>
      <c r="H124" s="19">
        <v>0.28086731880990801</v>
      </c>
      <c r="I124" s="19">
        <v>2.1289219521397071E-5</v>
      </c>
      <c r="J124" s="8">
        <f t="shared" si="21"/>
        <v>0.28082749217756248</v>
      </c>
      <c r="K124" s="8">
        <f t="shared" si="22"/>
        <v>0.28104031932839463</v>
      </c>
      <c r="L124" s="9">
        <f t="shared" si="23"/>
        <v>-67.814105772654457</v>
      </c>
      <c r="M124" s="7">
        <f t="shared" si="24"/>
        <v>-7.5728333692737237</v>
      </c>
      <c r="N124" s="10">
        <f t="shared" si="25"/>
        <v>0.75751477838739201</v>
      </c>
      <c r="O124" s="11">
        <f t="shared" si="26"/>
        <v>3288.1674514009874</v>
      </c>
      <c r="P124" s="53">
        <f t="shared" si="20"/>
        <v>3456.1221178494984</v>
      </c>
    </row>
    <row r="125" spans="1:16" s="13" customFormat="1">
      <c r="A125" s="15" t="s">
        <v>158</v>
      </c>
      <c r="B125" s="23">
        <v>2064.6999999999998</v>
      </c>
      <c r="C125" s="23">
        <v>16.5</v>
      </c>
      <c r="D125" s="19">
        <v>6.3979343245018486E-2</v>
      </c>
      <c r="E125" s="19">
        <v>1.5780501850799951E-3</v>
      </c>
      <c r="F125" s="19">
        <v>1.7504154358432889E-3</v>
      </c>
      <c r="G125" s="19">
        <v>1.6507949311198399E-5</v>
      </c>
      <c r="H125" s="19">
        <v>0.28129103127759342</v>
      </c>
      <c r="I125" s="19">
        <v>2.3662366658160828E-5</v>
      </c>
      <c r="J125" s="8">
        <f t="shared" si="21"/>
        <v>0.28122223896970666</v>
      </c>
      <c r="K125" s="8">
        <f t="shared" si="22"/>
        <v>0.28146450116431543</v>
      </c>
      <c r="L125" s="9">
        <f t="shared" si="23"/>
        <v>-52.83055050326557</v>
      </c>
      <c r="M125" s="7">
        <f t="shared" si="24"/>
        <v>-8.6072024573835559</v>
      </c>
      <c r="N125" s="10">
        <f t="shared" si="25"/>
        <v>0.84068742453411693</v>
      </c>
      <c r="O125" s="11">
        <f t="shared" si="26"/>
        <v>2789.0598077696645</v>
      </c>
      <c r="P125" s="53">
        <f t="shared" si="20"/>
        <v>2975.3952272603688</v>
      </c>
    </row>
    <row r="126" spans="1:16" s="13" customFormat="1">
      <c r="A126" s="15" t="s">
        <v>159</v>
      </c>
      <c r="B126" s="23">
        <v>2099.4</v>
      </c>
      <c r="C126" s="23">
        <v>16.600000000000001</v>
      </c>
      <c r="D126" s="19">
        <v>2.669635983151589E-2</v>
      </c>
      <c r="E126" s="19">
        <v>4.3034392236714427E-4</v>
      </c>
      <c r="F126" s="19">
        <v>7.7185998287544267E-4</v>
      </c>
      <c r="G126" s="19">
        <v>2.756405756231736E-6</v>
      </c>
      <c r="H126" s="19">
        <v>0.28123577235470487</v>
      </c>
      <c r="I126" s="19">
        <v>2.2478295863242442E-5</v>
      </c>
      <c r="J126" s="8">
        <f t="shared" si="21"/>
        <v>0.28120491795539088</v>
      </c>
      <c r="K126" s="8">
        <f t="shared" si="22"/>
        <v>0.28144187062427034</v>
      </c>
      <c r="L126" s="9">
        <f t="shared" si="23"/>
        <v>-54.784647180547985</v>
      </c>
      <c r="M126" s="7">
        <f t="shared" si="24"/>
        <v>-8.4192401206639733</v>
      </c>
      <c r="N126" s="10">
        <f t="shared" si="25"/>
        <v>0.79868343020116384</v>
      </c>
      <c r="O126" s="11">
        <f t="shared" si="26"/>
        <v>2793.0509699633526</v>
      </c>
      <c r="P126" s="53">
        <f t="shared" si="20"/>
        <v>2994.6440710786774</v>
      </c>
    </row>
    <row r="127" spans="1:16" s="13" customFormat="1">
      <c r="A127" s="15" t="s">
        <v>160</v>
      </c>
      <c r="B127" s="23">
        <v>2095.4</v>
      </c>
      <c r="C127" s="23">
        <v>16.2</v>
      </c>
      <c r="D127" s="19">
        <v>2.1942101338924051E-2</v>
      </c>
      <c r="E127" s="19">
        <v>3.6474976476960489E-4</v>
      </c>
      <c r="F127" s="19">
        <v>6.1813478520814774E-4</v>
      </c>
      <c r="G127" s="19">
        <v>2.9584444838403249E-6</v>
      </c>
      <c r="H127" s="19">
        <v>0.28127083633090905</v>
      </c>
      <c r="I127" s="19">
        <v>2.0913439979650591E-5</v>
      </c>
      <c r="J127" s="8">
        <f t="shared" si="21"/>
        <v>0.28124617496207033</v>
      </c>
      <c r="K127" s="8">
        <f t="shared" si="22"/>
        <v>0.28144448007973388</v>
      </c>
      <c r="L127" s="9">
        <f t="shared" si="23"/>
        <v>-53.544695407852231</v>
      </c>
      <c r="M127" s="7">
        <f t="shared" si="24"/>
        <v>-7.0459764429342542</v>
      </c>
      <c r="N127" s="10">
        <f t="shared" si="25"/>
        <v>0.74307515193496643</v>
      </c>
      <c r="O127" s="11">
        <f t="shared" si="26"/>
        <v>2734.763124345533</v>
      </c>
      <c r="P127" s="53">
        <f t="shared" si="20"/>
        <v>2924.045658793621</v>
      </c>
    </row>
    <row r="128" spans="1:16" s="13" customFormat="1">
      <c r="A128" s="15" t="s">
        <v>161</v>
      </c>
      <c r="B128" s="23">
        <v>2086.3000000000002</v>
      </c>
      <c r="C128" s="23">
        <v>16.399999999999999</v>
      </c>
      <c r="D128" s="19">
        <v>2.734534890995349E-2</v>
      </c>
      <c r="E128" s="19">
        <v>1.018584120966364E-3</v>
      </c>
      <c r="F128" s="19">
        <v>8.5544085250943269E-4</v>
      </c>
      <c r="G128" s="19">
        <v>3.8664323227914277E-5</v>
      </c>
      <c r="H128" s="19">
        <v>0.28136372347284128</v>
      </c>
      <c r="I128" s="19">
        <v>2.3892058151784662E-5</v>
      </c>
      <c r="J128" s="8">
        <f t="shared" si="21"/>
        <v>0.28132974556241885</v>
      </c>
      <c r="K128" s="8">
        <f t="shared" si="22"/>
        <v>0.28145041586499642</v>
      </c>
      <c r="L128" s="9">
        <f t="shared" si="23"/>
        <v>-50.259968780477223</v>
      </c>
      <c r="M128" s="7">
        <f t="shared" si="24"/>
        <v>-4.2874444582607918</v>
      </c>
      <c r="N128" s="10">
        <f t="shared" si="25"/>
        <v>0.84889049029669894</v>
      </c>
      <c r="O128" s="11">
        <f t="shared" si="26"/>
        <v>2625.5848975679487</v>
      </c>
      <c r="P128" s="53">
        <f t="shared" si="20"/>
        <v>2781.069447620438</v>
      </c>
    </row>
    <row r="129" spans="1:16" s="13" customFormat="1">
      <c r="A129" s="15" t="s">
        <v>162</v>
      </c>
      <c r="B129" s="23">
        <v>2088</v>
      </c>
      <c r="C129" s="23">
        <v>16.399999999999999</v>
      </c>
      <c r="D129" s="19">
        <v>7.0736163536057037E-2</v>
      </c>
      <c r="E129" s="19">
        <v>1.511729625974258E-3</v>
      </c>
      <c r="F129" s="19">
        <v>2.1338114828528569E-3</v>
      </c>
      <c r="G129" s="19">
        <v>5.2484005246172801E-5</v>
      </c>
      <c r="H129" s="19">
        <v>0.28143794510614129</v>
      </c>
      <c r="I129" s="19">
        <v>2.380788492042562E-5</v>
      </c>
      <c r="J129" s="8">
        <f t="shared" si="21"/>
        <v>0.28135312019733616</v>
      </c>
      <c r="K129" s="8">
        <f t="shared" si="22"/>
        <v>0.28144930705863447</v>
      </c>
      <c r="L129" s="9">
        <f t="shared" si="23"/>
        <v>-47.635302221077367</v>
      </c>
      <c r="M129" s="7">
        <f t="shared" si="24"/>
        <v>-3.417555449097831</v>
      </c>
      <c r="N129" s="10">
        <f t="shared" si="25"/>
        <v>0.84590312796420253</v>
      </c>
      <c r="O129" s="11">
        <f t="shared" si="26"/>
        <v>2611.5275066712798</v>
      </c>
      <c r="P129" s="53">
        <f t="shared" si="20"/>
        <v>2739.6703651671382</v>
      </c>
    </row>
    <row r="130" spans="1:16" s="22" customFormat="1">
      <c r="A130" s="15" t="s">
        <v>157</v>
      </c>
      <c r="B130" s="23">
        <v>2711.4</v>
      </c>
      <c r="C130" s="23">
        <v>15.8</v>
      </c>
      <c r="D130" s="19">
        <v>2.1618374561480389E-2</v>
      </c>
      <c r="E130" s="19">
        <v>3.813291341829495E-4</v>
      </c>
      <c r="F130" s="19">
        <v>6.9540556604786609E-4</v>
      </c>
      <c r="G130" s="19">
        <v>7.921552208335828E-7</v>
      </c>
      <c r="H130" s="19">
        <v>0.28086575216618587</v>
      </c>
      <c r="I130" s="19">
        <v>1.602492758927349E-5</v>
      </c>
      <c r="J130" s="8">
        <f t="shared" si="21"/>
        <v>0.28082964321826887</v>
      </c>
      <c r="K130" s="8">
        <f t="shared" si="22"/>
        <v>0.28104031932839463</v>
      </c>
      <c r="L130" s="9">
        <f t="shared" si="23"/>
        <v>-67.869506296802655</v>
      </c>
      <c r="M130" s="7">
        <f t="shared" si="24"/>
        <v>-7.4962948600831858</v>
      </c>
      <c r="N130" s="10">
        <f t="shared" si="25"/>
        <v>0.5702003053358482</v>
      </c>
      <c r="O130" s="11">
        <f t="shared" si="26"/>
        <v>3284.2042102091245</v>
      </c>
      <c r="P130" s="53">
        <f t="shared" si="20"/>
        <v>3452.410158837798</v>
      </c>
    </row>
    <row r="131" spans="1:16" s="22" customFormat="1">
      <c r="A131" s="15" t="s">
        <v>162</v>
      </c>
      <c r="B131" s="23">
        <v>2088</v>
      </c>
      <c r="C131" s="23">
        <v>16.399999999999999</v>
      </c>
      <c r="D131" s="19">
        <v>5.9679703473171031E-2</v>
      </c>
      <c r="E131" s="19">
        <v>2.1800542222811391E-3</v>
      </c>
      <c r="F131" s="19">
        <v>1.792101619515839E-3</v>
      </c>
      <c r="G131" s="19">
        <v>3.9707488092120362E-5</v>
      </c>
      <c r="H131" s="19">
        <v>0.2814018227596764</v>
      </c>
      <c r="I131" s="19">
        <v>1.7709623058515438E-5</v>
      </c>
      <c r="J131" s="8">
        <f t="shared" si="21"/>
        <v>0.28133058176314674</v>
      </c>
      <c r="K131" s="8">
        <f t="shared" si="22"/>
        <v>0.28144930705863447</v>
      </c>
      <c r="L131" s="9">
        <f t="shared" si="23"/>
        <v>-48.912680669894741</v>
      </c>
      <c r="M131" s="7">
        <f t="shared" si="24"/>
        <v>-4.2183545139440337</v>
      </c>
      <c r="N131" s="10">
        <f t="shared" si="25"/>
        <v>0.62922958466641332</v>
      </c>
      <c r="O131" s="11">
        <f t="shared" si="26"/>
        <v>2638.0651924566996</v>
      </c>
      <c r="P131" s="53">
        <f t="shared" si="20"/>
        <v>2779.0718579772947</v>
      </c>
    </row>
    <row r="132" spans="1:16" s="13" customFormat="1">
      <c r="A132" s="15" t="s">
        <v>163</v>
      </c>
      <c r="B132" s="23">
        <v>2071.3000000000002</v>
      </c>
      <c r="C132" s="23">
        <v>16.3</v>
      </c>
      <c r="D132" s="19">
        <v>2.5520643599990189E-2</v>
      </c>
      <c r="E132" s="19">
        <v>2.2853430366592961E-4</v>
      </c>
      <c r="F132" s="19">
        <v>8.0308522069661619E-4</v>
      </c>
      <c r="G132" s="19">
        <v>2.918505719513134E-6</v>
      </c>
      <c r="H132" s="19">
        <v>0.2812447001006414</v>
      </c>
      <c r="I132" s="19">
        <v>2.359403829571753E-5</v>
      </c>
      <c r="J132" s="8">
        <f t="shared" si="21"/>
        <v>0.28121303554807026</v>
      </c>
      <c r="K132" s="8">
        <f t="shared" si="22"/>
        <v>0.28146019792548649</v>
      </c>
      <c r="L132" s="9">
        <f t="shared" si="23"/>
        <v>-54.468939277494414</v>
      </c>
      <c r="M132" s="7">
        <f t="shared" si="24"/>
        <v>-8.7814326586121982</v>
      </c>
      <c r="N132" s="10">
        <f t="shared" si="25"/>
        <v>0.83827263924413908</v>
      </c>
      <c r="O132" s="11">
        <f t="shared" si="26"/>
        <v>2783.2377952937654</v>
      </c>
      <c r="P132" s="53">
        <f t="shared" si="20"/>
        <v>2989.3441457799122</v>
      </c>
    </row>
    <row r="133" spans="1:16" s="13" customFormat="1">
      <c r="A133" s="15" t="s">
        <v>94</v>
      </c>
      <c r="B133" s="23">
        <v>3225.4</v>
      </c>
      <c r="C133" s="23">
        <v>15.1</v>
      </c>
      <c r="D133" s="19">
        <v>1.765290287074801E-2</v>
      </c>
      <c r="E133" s="19">
        <v>2.4540881664571011E-4</v>
      </c>
      <c r="F133" s="19">
        <v>5.3598971400144397E-4</v>
      </c>
      <c r="G133" s="19">
        <v>3.7836373333023949E-6</v>
      </c>
      <c r="H133" s="19">
        <v>0.28076361575870545</v>
      </c>
      <c r="I133" s="19">
        <v>1.9673792877757949E-5</v>
      </c>
      <c r="J133" s="8">
        <f t="shared" ref="J133:J153" si="27">H133-F133*(EXP(0.00001867*B133)-1)</f>
        <v>0.28073034779708911</v>
      </c>
      <c r="K133" s="8">
        <f t="shared" ref="K133:K153" si="28">0.282785-0.0336*(EXP(0.00001867*B133)-1)</f>
        <v>0.28069950566846757</v>
      </c>
      <c r="L133" s="9">
        <f t="shared" ref="L133:L153" si="29">(H133/0.282785-1)*10000</f>
        <v>-71.481310582052203</v>
      </c>
      <c r="M133" s="7">
        <f t="shared" ref="M133:M153" si="30">(J133/K133-1)*10000</f>
        <v>1.0987596343681183</v>
      </c>
      <c r="N133" s="10">
        <f t="shared" ref="N133:N153" si="31">I133/K133*10000</f>
        <v>0.7008844860950536</v>
      </c>
      <c r="O133" s="11">
        <f t="shared" ref="O133:O153" si="32">(1/0.00001867)*LN(1+((H133-0.28325)/(F133-0.0384)))</f>
        <v>3406.5403340070916</v>
      </c>
      <c r="P133" s="53">
        <f t="shared" si="20"/>
        <v>3460.974326746958</v>
      </c>
    </row>
    <row r="134" spans="1:16" s="13" customFormat="1">
      <c r="A134" s="15" t="s">
        <v>95</v>
      </c>
      <c r="B134" s="23">
        <v>2074.8000000000002</v>
      </c>
      <c r="C134" s="23">
        <v>15.5</v>
      </c>
      <c r="D134" s="19">
        <v>5.2358690512772137E-2</v>
      </c>
      <c r="E134" s="19">
        <v>9.0820562424101189E-4</v>
      </c>
      <c r="F134" s="19">
        <v>1.4879132828782499E-3</v>
      </c>
      <c r="G134" s="19">
        <v>4.9829842646350596E-6</v>
      </c>
      <c r="H134" s="19">
        <v>0.28131515952392505</v>
      </c>
      <c r="I134" s="19">
        <v>2.207118480481343E-5</v>
      </c>
      <c r="J134" s="8">
        <f t="shared" si="27"/>
        <v>0.28125639207235509</v>
      </c>
      <c r="K134" s="8">
        <f t="shared" si="28"/>
        <v>0.28145791568972939</v>
      </c>
      <c r="L134" s="9">
        <f t="shared" si="29"/>
        <v>-51.977314075178917</v>
      </c>
      <c r="M134" s="7">
        <f t="shared" si="30"/>
        <v>-7.1599911084563317</v>
      </c>
      <c r="N134" s="10">
        <f t="shared" si="31"/>
        <v>0.78417353268344492</v>
      </c>
      <c r="O134" s="11">
        <f t="shared" si="32"/>
        <v>2736.4718177396708</v>
      </c>
      <c r="P134" s="53">
        <f t="shared" si="20"/>
        <v>2912.7190189860194</v>
      </c>
    </row>
    <row r="135" spans="1:16" s="13" customFormat="1">
      <c r="A135" s="15" t="s">
        <v>96</v>
      </c>
      <c r="B135" s="23">
        <v>2645.6</v>
      </c>
      <c r="C135" s="23">
        <v>15.4</v>
      </c>
      <c r="D135" s="19">
        <v>3.0385157306660152E-2</v>
      </c>
      <c r="E135" s="19">
        <v>3.0353177063860719E-4</v>
      </c>
      <c r="F135" s="19">
        <v>8.7952930234982832E-4</v>
      </c>
      <c r="G135" s="19">
        <v>5.9687095738369262E-6</v>
      </c>
      <c r="H135" s="19">
        <v>0.2810834180459118</v>
      </c>
      <c r="I135" s="19">
        <v>1.957808123795478E-5</v>
      </c>
      <c r="J135" s="8">
        <f t="shared" si="27"/>
        <v>0.28103888436531799</v>
      </c>
      <c r="K135" s="8">
        <f t="shared" si="28"/>
        <v>0.28108371311398767</v>
      </c>
      <c r="L135" s="9">
        <f t="shared" si="29"/>
        <v>-60.172284742409097</v>
      </c>
      <c r="M135" s="7">
        <f t="shared" si="30"/>
        <v>-1.5948540089016916</v>
      </c>
      <c r="N135" s="10">
        <f t="shared" si="31"/>
        <v>0.69652136799599251</v>
      </c>
      <c r="O135" s="11">
        <f t="shared" si="32"/>
        <v>3006.8738894637786</v>
      </c>
      <c r="P135" s="53">
        <f t="shared" si="20"/>
        <v>3110.9603101134085</v>
      </c>
    </row>
    <row r="136" spans="1:16" s="13" customFormat="1">
      <c r="A136" s="15" t="s">
        <v>97</v>
      </c>
      <c r="B136" s="23">
        <v>2822.9</v>
      </c>
      <c r="C136" s="23">
        <v>15.4</v>
      </c>
      <c r="D136" s="19">
        <v>2.2799088034062321E-2</v>
      </c>
      <c r="E136" s="19">
        <v>8.3684312682660281E-4</v>
      </c>
      <c r="F136" s="19">
        <v>7.7559932309887738E-4</v>
      </c>
      <c r="G136" s="19">
        <v>1.572635863353622E-5</v>
      </c>
      <c r="H136" s="19">
        <v>0.28099185157483997</v>
      </c>
      <c r="I136" s="19">
        <v>2.217092162575308E-5</v>
      </c>
      <c r="J136" s="8">
        <f t="shared" si="27"/>
        <v>0.28094987838995233</v>
      </c>
      <c r="K136" s="8">
        <f t="shared" si="28"/>
        <v>0.28096666549373739</v>
      </c>
      <c r="L136" s="9">
        <f t="shared" si="29"/>
        <v>-63.410309074386497</v>
      </c>
      <c r="M136" s="7">
        <f t="shared" si="30"/>
        <v>-0.59747670619780813</v>
      </c>
      <c r="N136" s="10">
        <f t="shared" si="31"/>
        <v>0.78909437839512175</v>
      </c>
      <c r="O136" s="11">
        <f t="shared" si="32"/>
        <v>3121.9104590945267</v>
      </c>
      <c r="P136" s="53">
        <f t="shared" si="20"/>
        <v>3209.1858303979634</v>
      </c>
    </row>
    <row r="137" spans="1:16" s="13" customFormat="1">
      <c r="A137" s="15" t="s">
        <v>98</v>
      </c>
      <c r="B137" s="23">
        <v>2632.5</v>
      </c>
      <c r="C137" s="23">
        <v>15.6</v>
      </c>
      <c r="D137" s="19">
        <v>2.4079791843962261E-2</v>
      </c>
      <c r="E137" s="19">
        <v>4.419862933365064E-4</v>
      </c>
      <c r="F137" s="19">
        <v>7.0371020469946264E-4</v>
      </c>
      <c r="G137" s="19">
        <v>1.032797035988296E-6</v>
      </c>
      <c r="H137" s="19">
        <v>0.28111194142127749</v>
      </c>
      <c r="I137" s="19">
        <v>2.2606598130248459E-5</v>
      </c>
      <c r="J137" s="8">
        <f t="shared" si="27"/>
        <v>0.28107649088751918</v>
      </c>
      <c r="K137" s="8">
        <f t="shared" si="28"/>
        <v>0.28109234594109189</v>
      </c>
      <c r="L137" s="9">
        <f t="shared" si="29"/>
        <v>-59.163625323921387</v>
      </c>
      <c r="M137" s="7">
        <f t="shared" si="30"/>
        <v>-0.56405141590110119</v>
      </c>
      <c r="N137" s="10">
        <f t="shared" si="31"/>
        <v>0.80424097122111216</v>
      </c>
      <c r="O137" s="11">
        <f t="shared" si="32"/>
        <v>2954.8949586822296</v>
      </c>
      <c r="P137" s="53">
        <f t="shared" si="20"/>
        <v>3049.761979373739</v>
      </c>
    </row>
    <row r="138" spans="1:16" s="13" customFormat="1">
      <c r="A138" s="15" t="s">
        <v>99</v>
      </c>
      <c r="B138" s="23">
        <v>2705.4</v>
      </c>
      <c r="C138" s="23">
        <v>15.1</v>
      </c>
      <c r="D138" s="19">
        <v>1.9636425538891739E-2</v>
      </c>
      <c r="E138" s="19">
        <v>7.8058619884542341E-4</v>
      </c>
      <c r="F138" s="19">
        <v>6.163196111013163E-4</v>
      </c>
      <c r="G138" s="19">
        <v>2.196142518169009E-5</v>
      </c>
      <c r="H138" s="19">
        <v>0.28095899733663304</v>
      </c>
      <c r="I138" s="19">
        <v>2.6579281933728639E-5</v>
      </c>
      <c r="J138" s="8">
        <f t="shared" si="27"/>
        <v>0.2809270675494725</v>
      </c>
      <c r="K138" s="8">
        <f t="shared" si="28"/>
        <v>0.28104427841777069</v>
      </c>
      <c r="L138" s="9">
        <f t="shared" si="29"/>
        <v>-64.5721188665227</v>
      </c>
      <c r="M138" s="7">
        <f t="shared" si="30"/>
        <v>-4.1705481057319194</v>
      </c>
      <c r="N138" s="10">
        <f t="shared" si="31"/>
        <v>0.94573289601785415</v>
      </c>
      <c r="O138" s="11">
        <f t="shared" si="32"/>
        <v>3153.0538801655753</v>
      </c>
      <c r="P138" s="53">
        <f t="shared" si="20"/>
        <v>3285.9159014295474</v>
      </c>
    </row>
    <row r="139" spans="1:16" s="13" customFormat="1">
      <c r="A139" s="15" t="s">
        <v>100</v>
      </c>
      <c r="B139" s="23">
        <v>2649.9</v>
      </c>
      <c r="C139" s="23">
        <v>15.2</v>
      </c>
      <c r="D139" s="19">
        <v>1.7877298574062589E-2</v>
      </c>
      <c r="E139" s="19">
        <v>1.158847098871464E-4</v>
      </c>
      <c r="F139" s="19">
        <v>5.3347269422497113E-4</v>
      </c>
      <c r="G139" s="19">
        <v>3.8354771337138996E-6</v>
      </c>
      <c r="H139" s="19">
        <v>0.2810211003453002</v>
      </c>
      <c r="I139" s="19">
        <v>2.1589210546385861E-5</v>
      </c>
      <c r="J139" s="8">
        <f t="shared" si="27"/>
        <v>0.28099404373717229</v>
      </c>
      <c r="K139" s="8">
        <f t="shared" si="28"/>
        <v>0.28108087897761308</v>
      </c>
      <c r="L139" s="9">
        <f t="shared" si="29"/>
        <v>-62.375997832269107</v>
      </c>
      <c r="M139" s="7">
        <f t="shared" si="30"/>
        <v>-3.0893328908265794</v>
      </c>
      <c r="N139" s="10">
        <f t="shared" si="31"/>
        <v>0.76807823516537921</v>
      </c>
      <c r="O139" s="11">
        <f t="shared" si="32"/>
        <v>3063.4573977782911</v>
      </c>
      <c r="P139" s="53">
        <f t="shared" si="20"/>
        <v>3187.4204309482707</v>
      </c>
    </row>
    <row r="140" spans="1:16" s="13" customFormat="1">
      <c r="A140" s="15" t="s">
        <v>101</v>
      </c>
      <c r="B140" s="23">
        <v>2636.8</v>
      </c>
      <c r="C140" s="23">
        <v>15.3</v>
      </c>
      <c r="D140" s="19">
        <v>3.0557080292766731E-2</v>
      </c>
      <c r="E140" s="19">
        <v>1.5853408901415E-4</v>
      </c>
      <c r="F140" s="19">
        <v>8.5394671551303832E-4</v>
      </c>
      <c r="G140" s="19">
        <v>1.067199579199866E-5</v>
      </c>
      <c r="H140" s="19">
        <v>0.28108747869309175</v>
      </c>
      <c r="I140" s="19">
        <v>1.8731200438036331E-5</v>
      </c>
      <c r="J140" s="8">
        <f t="shared" si="27"/>
        <v>0.28104438774119594</v>
      </c>
      <c r="K140" s="8">
        <f t="shared" si="28"/>
        <v>0.28108951249779707</v>
      </c>
      <c r="L140" s="9">
        <f t="shared" si="29"/>
        <v>-60.028689884833454</v>
      </c>
      <c r="M140" s="7">
        <f t="shared" si="30"/>
        <v>-1.6053518397085575</v>
      </c>
      <c r="N140" s="10">
        <f t="shared" si="31"/>
        <v>0.66637848817583079</v>
      </c>
      <c r="O140" s="11">
        <f t="shared" si="32"/>
        <v>2999.4044971484723</v>
      </c>
      <c r="P140" s="53">
        <f t="shared" si="20"/>
        <v>3104.189688635558</v>
      </c>
    </row>
    <row r="141" spans="1:16" s="13" customFormat="1">
      <c r="A141" s="15" t="s">
        <v>102</v>
      </c>
      <c r="B141" s="23">
        <v>2695.8</v>
      </c>
      <c r="C141" s="23">
        <v>15.1</v>
      </c>
      <c r="D141" s="19">
        <v>2.7216328706879671E-2</v>
      </c>
      <c r="E141" s="19">
        <v>4.4536072925744952E-4</v>
      </c>
      <c r="F141" s="19">
        <v>8.5952640784397885E-4</v>
      </c>
      <c r="G141" s="19">
        <v>1.40783553634818E-5</v>
      </c>
      <c r="H141" s="19">
        <v>0.28092138532580835</v>
      </c>
      <c r="I141" s="19">
        <v>2.287863160097552E-5</v>
      </c>
      <c r="J141" s="8">
        <f t="shared" si="27"/>
        <v>0.28087701769918733</v>
      </c>
      <c r="K141" s="8">
        <f t="shared" si="28"/>
        <v>0.28105061203837062</v>
      </c>
      <c r="L141" s="9">
        <f t="shared" si="29"/>
        <v>-65.902175652585711</v>
      </c>
      <c r="M141" s="7">
        <f t="shared" si="30"/>
        <v>-6.1766219943182321</v>
      </c>
      <c r="N141" s="10">
        <f t="shared" si="31"/>
        <v>0.81403955803704131</v>
      </c>
      <c r="O141" s="11">
        <f t="shared" si="32"/>
        <v>3223.4411743092169</v>
      </c>
      <c r="P141" s="53">
        <f t="shared" si="20"/>
        <v>3375.5163931580396</v>
      </c>
    </row>
    <row r="142" spans="1:16" s="13" customFormat="1">
      <c r="A142" s="15" t="s">
        <v>103</v>
      </c>
      <c r="B142" s="24">
        <v>2834.7</v>
      </c>
      <c r="C142" s="24">
        <v>14.9</v>
      </c>
      <c r="D142" s="19">
        <v>1.6784561418991609E-2</v>
      </c>
      <c r="E142" s="19">
        <v>7.0071953925304384E-4</v>
      </c>
      <c r="F142" s="19">
        <v>5.6971614820552094E-4</v>
      </c>
      <c r="G142" s="19">
        <v>1.39209253540054E-5</v>
      </c>
      <c r="H142" s="19">
        <v>0.2809935354645608</v>
      </c>
      <c r="I142" s="19">
        <v>2.4286553927437211E-5</v>
      </c>
      <c r="J142" s="8">
        <f t="shared" si="27"/>
        <v>0.28096257176090833</v>
      </c>
      <c r="K142" s="8">
        <f t="shared" si="28"/>
        <v>0.28095886176256279</v>
      </c>
      <c r="L142" s="9">
        <f t="shared" si="29"/>
        <v>-63.350762432208271</v>
      </c>
      <c r="M142" s="7">
        <f t="shared" si="30"/>
        <v>0.1320477425870159</v>
      </c>
      <c r="N142" s="10">
        <f t="shared" si="31"/>
        <v>0.86441672546216686</v>
      </c>
      <c r="O142" s="11">
        <f t="shared" si="32"/>
        <v>3103.1533781451958</v>
      </c>
      <c r="P142" s="53">
        <f t="shared" si="20"/>
        <v>3183.4303277154431</v>
      </c>
    </row>
    <row r="143" spans="1:16" s="13" customFormat="1">
      <c r="A143" s="15" t="s">
        <v>104</v>
      </c>
      <c r="B143" s="24">
        <v>2078.3000000000002</v>
      </c>
      <c r="C143" s="24">
        <v>15.3</v>
      </c>
      <c r="D143" s="19">
        <v>5.9980482043185651E-2</v>
      </c>
      <c r="E143" s="19">
        <v>1.0763011534835421E-3</v>
      </c>
      <c r="F143" s="19">
        <v>1.6373681105700741E-3</v>
      </c>
      <c r="G143" s="19">
        <v>5.2836676890461886E-6</v>
      </c>
      <c r="H143" s="19">
        <v>0.28127099084197915</v>
      </c>
      <c r="I143" s="19">
        <v>2.124142177750212E-5</v>
      </c>
      <c r="J143" s="8">
        <f t="shared" si="27"/>
        <v>0.28120620921596973</v>
      </c>
      <c r="K143" s="8">
        <f t="shared" si="28"/>
        <v>0.2814556333048347</v>
      </c>
      <c r="L143" s="9">
        <f t="shared" si="29"/>
        <v>-53.539231501701366</v>
      </c>
      <c r="M143" s="7">
        <f t="shared" si="30"/>
        <v>-8.8619327293704142</v>
      </c>
      <c r="N143" s="10">
        <f t="shared" si="31"/>
        <v>0.75469876115417034</v>
      </c>
      <c r="O143" s="11">
        <f t="shared" si="32"/>
        <v>2808.4159691282844</v>
      </c>
      <c r="P143" s="53">
        <f t="shared" si="20"/>
        <v>2999.0266359148445</v>
      </c>
    </row>
    <row r="144" spans="1:16" s="13" customFormat="1">
      <c r="A144" s="15" t="s">
        <v>105</v>
      </c>
      <c r="B144" s="24">
        <v>2062.6</v>
      </c>
      <c r="C144" s="24">
        <v>16.5</v>
      </c>
      <c r="D144" s="19">
        <v>2.3398514140609242E-2</v>
      </c>
      <c r="E144" s="19">
        <v>3.2026822856643001E-4</v>
      </c>
      <c r="F144" s="19">
        <v>7.2611519386986216E-4</v>
      </c>
      <c r="G144" s="19">
        <v>1.3796350637623061E-5</v>
      </c>
      <c r="H144" s="19">
        <v>0.2813654805429619</v>
      </c>
      <c r="I144" s="19">
        <v>2.66267089704106E-5</v>
      </c>
      <c r="J144" s="8">
        <f t="shared" si="27"/>
        <v>0.28133697339585106</v>
      </c>
      <c r="K144" s="8">
        <f t="shared" si="28"/>
        <v>0.28146587026547393</v>
      </c>
      <c r="L144" s="9">
        <f t="shared" si="29"/>
        <v>-50.197834292416978</v>
      </c>
      <c r="M144" s="7">
        <f t="shared" si="30"/>
        <v>-4.5794848768443419</v>
      </c>
      <c r="N144" s="10">
        <f t="shared" si="31"/>
        <v>0.94600133740182168</v>
      </c>
      <c r="O144" s="11">
        <f t="shared" si="32"/>
        <v>2614.4094860962737</v>
      </c>
      <c r="P144" s="53">
        <f t="shared" si="20"/>
        <v>2775.9136414658165</v>
      </c>
    </row>
    <row r="145" spans="1:32" s="13" customFormat="1">
      <c r="A145" s="15" t="s">
        <v>106</v>
      </c>
      <c r="B145" s="24">
        <v>2660</v>
      </c>
      <c r="C145" s="24">
        <v>15.4</v>
      </c>
      <c r="D145" s="19">
        <v>2.9957665747623329E-2</v>
      </c>
      <c r="E145" s="19">
        <v>5.1236944455418626E-4</v>
      </c>
      <c r="F145" s="19">
        <v>1.0093238113000509E-3</v>
      </c>
      <c r="G145" s="19">
        <v>1.2528829354575081E-6</v>
      </c>
      <c r="H145" s="19">
        <v>0.28098430284521148</v>
      </c>
      <c r="I145" s="19">
        <v>2.0265901398329791E-5</v>
      </c>
      <c r="J145" s="8">
        <f t="shared" si="27"/>
        <v>0.280932912076718</v>
      </c>
      <c r="K145" s="8">
        <f t="shared" si="28"/>
        <v>0.2810742211577214</v>
      </c>
      <c r="L145" s="9">
        <f t="shared" si="29"/>
        <v>-63.677251437966873</v>
      </c>
      <c r="M145" s="7">
        <f t="shared" si="30"/>
        <v>-5.0274650027082313</v>
      </c>
      <c r="N145" s="10">
        <f t="shared" si="31"/>
        <v>0.7210160118866904</v>
      </c>
      <c r="O145" s="11">
        <f t="shared" si="32"/>
        <v>3151.060613474338</v>
      </c>
      <c r="P145" s="53">
        <f t="shared" si="20"/>
        <v>3290.1451248935823</v>
      </c>
    </row>
    <row r="146" spans="1:32" s="13" customFormat="1">
      <c r="A146" s="15" t="s">
        <v>107</v>
      </c>
      <c r="B146" s="24">
        <v>2627.1</v>
      </c>
      <c r="C146" s="24">
        <v>17.2</v>
      </c>
      <c r="D146" s="19">
        <v>5.5368250073287738E-2</v>
      </c>
      <c r="E146" s="19">
        <v>6.3788467657401526E-4</v>
      </c>
      <c r="F146" s="19">
        <v>1.6041642490222589E-3</v>
      </c>
      <c r="G146" s="19">
        <v>3.6230074881525971E-5</v>
      </c>
      <c r="H146" s="19">
        <v>0.28116285315494821</v>
      </c>
      <c r="I146" s="19">
        <v>2.0503700508611119E-5</v>
      </c>
      <c r="J146" s="8">
        <f t="shared" si="27"/>
        <v>0.28108221066737843</v>
      </c>
      <c r="K146" s="8">
        <f t="shared" si="28"/>
        <v>0.28109590389653283</v>
      </c>
      <c r="L146" s="9">
        <f t="shared" si="29"/>
        <v>-57.363256362671365</v>
      </c>
      <c r="M146" s="7">
        <f t="shared" si="30"/>
        <v>-0.48713727110905047</v>
      </c>
      <c r="N146" s="10">
        <f t="shared" si="31"/>
        <v>0.72942010980559224</v>
      </c>
      <c r="O146" s="11">
        <f t="shared" si="32"/>
        <v>2955.1156764698503</v>
      </c>
      <c r="P146" s="53">
        <f t="shared" ref="P146:P153" si="33">LN((1+(H146-(EXP(1.867*B146/10^5)-1)*(F146-0.0093)-0.28325)/(0.0093-0.0384)))/1.867*10^5</f>
        <v>3041.5284375800252</v>
      </c>
    </row>
    <row r="147" spans="1:32" s="13" customFormat="1">
      <c r="A147" s="15" t="s">
        <v>108</v>
      </c>
      <c r="B147" s="24">
        <v>3222.6</v>
      </c>
      <c r="C147" s="24">
        <v>16.899999999999999</v>
      </c>
      <c r="D147" s="19">
        <v>3.5219298260119609E-2</v>
      </c>
      <c r="E147" s="19">
        <v>5.3745344934669082E-3</v>
      </c>
      <c r="F147" s="19">
        <v>9.9631203653136372E-4</v>
      </c>
      <c r="G147" s="19">
        <v>1.3839758347295461E-4</v>
      </c>
      <c r="H147" s="19">
        <v>0.28089176494914636</v>
      </c>
      <c r="I147" s="19">
        <v>2.9626509505083459E-5</v>
      </c>
      <c r="J147" s="8">
        <f t="shared" si="27"/>
        <v>0.28082998088551009</v>
      </c>
      <c r="K147" s="8">
        <f t="shared" si="28"/>
        <v>0.2807013711146098</v>
      </c>
      <c r="L147" s="9">
        <f t="shared" si="29"/>
        <v>-66.949627839300035</v>
      </c>
      <c r="M147" s="7">
        <f t="shared" si="30"/>
        <v>4.5817293442351748</v>
      </c>
      <c r="N147" s="10">
        <f t="shared" si="31"/>
        <v>1.0554458422287869</v>
      </c>
      <c r="O147" s="11">
        <f t="shared" si="32"/>
        <v>3274.7958201551069</v>
      </c>
      <c r="P147" s="53">
        <f t="shared" si="33"/>
        <v>3289.6805795795403</v>
      </c>
    </row>
    <row r="148" spans="1:32" s="13" customFormat="1">
      <c r="A148" s="15" t="s">
        <v>109</v>
      </c>
      <c r="B148" s="24">
        <v>2823.2</v>
      </c>
      <c r="C148" s="24">
        <v>17.100000000000001</v>
      </c>
      <c r="D148" s="19">
        <v>3.5807342088755328E-2</v>
      </c>
      <c r="E148" s="19">
        <v>3.3664719287105022E-4</v>
      </c>
      <c r="F148" s="19">
        <v>1.1808885824408249E-3</v>
      </c>
      <c r="G148" s="19">
        <v>1.3067038358440221E-5</v>
      </c>
      <c r="H148" s="19">
        <v>0.28113683273551443</v>
      </c>
      <c r="I148" s="19">
        <v>2.825149553179598E-5</v>
      </c>
      <c r="J148" s="8">
        <f t="shared" si="27"/>
        <v>0.2810729194997828</v>
      </c>
      <c r="K148" s="8">
        <f t="shared" si="28"/>
        <v>0.28096646711509027</v>
      </c>
      <c r="L148" s="9">
        <f t="shared" si="29"/>
        <v>-58.283404865377975</v>
      </c>
      <c r="M148" s="7">
        <f t="shared" si="30"/>
        <v>3.7887932245284084</v>
      </c>
      <c r="N148" s="10">
        <f t="shared" si="31"/>
        <v>1.0055112918590219</v>
      </c>
      <c r="O148" s="11">
        <f t="shared" si="32"/>
        <v>2957.8545865015089</v>
      </c>
      <c r="P148" s="53">
        <f t="shared" si="33"/>
        <v>2995.3638720483164</v>
      </c>
    </row>
    <row r="149" spans="1:32" s="13" customFormat="1">
      <c r="A149" s="15" t="s">
        <v>110</v>
      </c>
      <c r="B149" s="24">
        <v>2824.1</v>
      </c>
      <c r="C149" s="24">
        <v>17.3</v>
      </c>
      <c r="D149" s="19">
        <v>5.8934999461785598E-2</v>
      </c>
      <c r="E149" s="19">
        <v>9.5181920367341691E-4</v>
      </c>
      <c r="F149" s="19">
        <v>1.8934507628781099E-3</v>
      </c>
      <c r="G149" s="19">
        <v>1.503077627770329E-5</v>
      </c>
      <c r="H149" s="19">
        <v>0.28101223159754068</v>
      </c>
      <c r="I149" s="19">
        <v>2.550956845283414E-5</v>
      </c>
      <c r="J149" s="8">
        <f t="shared" si="27"/>
        <v>0.28090971881922294</v>
      </c>
      <c r="K149" s="8">
        <f t="shared" si="28"/>
        <v>0.28096587197248213</v>
      </c>
      <c r="L149" s="9">
        <f t="shared" si="29"/>
        <v>-62.689619409067589</v>
      </c>
      <c r="M149" s="7">
        <f t="shared" si="30"/>
        <v>-1.998575587310869</v>
      </c>
      <c r="N149" s="10">
        <f t="shared" si="31"/>
        <v>0.90792409319138068</v>
      </c>
      <c r="O149" s="11">
        <f t="shared" si="32"/>
        <v>3186.5253262244591</v>
      </c>
      <c r="P149" s="53">
        <f t="shared" si="33"/>
        <v>3278.3798448306611</v>
      </c>
    </row>
    <row r="150" spans="1:32" s="13" customFormat="1">
      <c r="A150" s="15" t="s">
        <v>111</v>
      </c>
      <c r="B150" s="24">
        <v>2648.4</v>
      </c>
      <c r="C150" s="24">
        <v>17.100000000000001</v>
      </c>
      <c r="D150" s="19">
        <v>7.2300858621691999E-2</v>
      </c>
      <c r="E150" s="19">
        <v>8.1674713124935843E-4</v>
      </c>
      <c r="F150" s="19">
        <v>2.07508478483654E-3</v>
      </c>
      <c r="G150" s="19">
        <v>1.9231278913604299E-5</v>
      </c>
      <c r="H150" s="19">
        <v>0.28114089412085042</v>
      </c>
      <c r="I150" s="19">
        <v>2.6923991127451371E-5</v>
      </c>
      <c r="J150" s="8">
        <f t="shared" si="27"/>
        <v>0.28103571126328303</v>
      </c>
      <c r="K150" s="8">
        <f t="shared" si="28"/>
        <v>0.28108186765567827</v>
      </c>
      <c r="L150" s="9">
        <f t="shared" si="29"/>
        <v>-58.139783904719302</v>
      </c>
      <c r="M150" s="7">
        <f t="shared" si="30"/>
        <v>-1.6420978265230257</v>
      </c>
      <c r="N150" s="10">
        <f t="shared" si="31"/>
        <v>0.95787008077066427</v>
      </c>
      <c r="O150" s="11">
        <f t="shared" si="32"/>
        <v>3022.9865005099705</v>
      </c>
      <c r="P150" s="53">
        <f t="shared" si="33"/>
        <v>3115.583878792027</v>
      </c>
    </row>
    <row r="151" spans="1:32" s="13" customFormat="1">
      <c r="A151" s="15" t="s">
        <v>112</v>
      </c>
      <c r="B151" s="24">
        <v>2080.8000000000002</v>
      </c>
      <c r="C151" s="24">
        <v>18</v>
      </c>
      <c r="D151" s="19">
        <v>3.2310266893540898E-2</v>
      </c>
      <c r="E151" s="19">
        <v>9.8842730832659933E-4</v>
      </c>
      <c r="F151" s="19">
        <v>1.0254615077027549E-3</v>
      </c>
      <c r="G151" s="19">
        <v>2.4423652193742402E-5</v>
      </c>
      <c r="H151" s="19">
        <v>0.28138825296384012</v>
      </c>
      <c r="I151" s="19">
        <v>1.9905571924005201E-5</v>
      </c>
      <c r="J151" s="8">
        <f t="shared" si="27"/>
        <v>0.28134763134915752</v>
      </c>
      <c r="K151" s="8">
        <f t="shared" si="28"/>
        <v>0.28145400293859585</v>
      </c>
      <c r="L151" s="9">
        <f t="shared" si="29"/>
        <v>-49.392543315942561</v>
      </c>
      <c r="M151" s="7">
        <f t="shared" si="30"/>
        <v>-3.7793596228063997</v>
      </c>
      <c r="N151" s="10">
        <f t="shared" si="31"/>
        <v>0.70724067578274785</v>
      </c>
      <c r="O151" s="11">
        <f t="shared" si="32"/>
        <v>2603.7646641254541</v>
      </c>
      <c r="P151" s="53">
        <f t="shared" si="33"/>
        <v>2751.5411879039052</v>
      </c>
    </row>
    <row r="152" spans="1:32" s="13" customFormat="1">
      <c r="A152" s="15" t="s">
        <v>113</v>
      </c>
      <c r="B152" s="24">
        <v>2056.6999999999998</v>
      </c>
      <c r="C152" s="24">
        <v>18</v>
      </c>
      <c r="D152" s="19">
        <v>2.1363687860944312E-2</v>
      </c>
      <c r="E152" s="19">
        <v>3.989509621955869E-4</v>
      </c>
      <c r="F152" s="19">
        <v>6.6044327456733407E-4</v>
      </c>
      <c r="G152" s="19">
        <v>1.6854354091196419E-6</v>
      </c>
      <c r="H152" s="19">
        <v>0.28127283690423205</v>
      </c>
      <c r="I152" s="19">
        <v>2.477596016486128E-5</v>
      </c>
      <c r="J152" s="8">
        <f t="shared" si="27"/>
        <v>0.28124698362621497</v>
      </c>
      <c r="K152" s="8">
        <f t="shared" si="28"/>
        <v>0.28146971650053049</v>
      </c>
      <c r="L152" s="9">
        <f t="shared" si="29"/>
        <v>-53.473950024505172</v>
      </c>
      <c r="M152" s="7">
        <f t="shared" si="30"/>
        <v>-7.9132091752076583</v>
      </c>
      <c r="N152" s="10">
        <f t="shared" si="31"/>
        <v>0.88023537568790577</v>
      </c>
      <c r="O152" s="11">
        <f t="shared" si="32"/>
        <v>2735.0540349026232</v>
      </c>
      <c r="P152" s="53">
        <f t="shared" si="33"/>
        <v>2934.8089889873986</v>
      </c>
    </row>
    <row r="153" spans="1:32" s="13" customFormat="1">
      <c r="A153" s="15" t="s">
        <v>114</v>
      </c>
      <c r="B153" s="23">
        <v>2653.9</v>
      </c>
      <c r="C153" s="23">
        <v>17.3</v>
      </c>
      <c r="D153" s="19">
        <v>3.0183603134165779E-2</v>
      </c>
      <c r="E153" s="19">
        <v>1.02350418912109E-3</v>
      </c>
      <c r="F153" s="19">
        <v>8.9453157716900644E-4</v>
      </c>
      <c r="G153" s="19">
        <v>1.5117031126819741E-5</v>
      </c>
      <c r="H153" s="19">
        <v>0.28109231112098454</v>
      </c>
      <c r="I153" s="19">
        <v>2.2571432851038379E-5</v>
      </c>
      <c r="J153" s="8">
        <f t="shared" si="27"/>
        <v>0.28104687217464736</v>
      </c>
      <c r="K153" s="8">
        <f t="shared" si="28"/>
        <v>0.28107824236740531</v>
      </c>
      <c r="L153" s="9">
        <f t="shared" si="29"/>
        <v>-59.857802889667909</v>
      </c>
      <c r="M153" s="7">
        <f t="shared" si="30"/>
        <v>-1.1160662061115989</v>
      </c>
      <c r="N153" s="10">
        <f t="shared" si="31"/>
        <v>0.8030302402963877</v>
      </c>
      <c r="O153" s="11">
        <f t="shared" si="32"/>
        <v>2996.0354683319329</v>
      </c>
      <c r="P153" s="53">
        <f t="shared" si="33"/>
        <v>3094.4550775829243</v>
      </c>
    </row>
    <row r="154" spans="1:32" s="13" customFormat="1">
      <c r="A154" s="15"/>
      <c r="B154" s="21"/>
      <c r="C154" s="21"/>
      <c r="D154" s="19"/>
      <c r="E154" s="19"/>
      <c r="F154" s="19"/>
      <c r="G154" s="19"/>
      <c r="H154" s="19"/>
      <c r="I154" s="19"/>
    </row>
    <row r="155" spans="1:32" s="29" customFormat="1">
      <c r="A155" s="27" t="s">
        <v>116</v>
      </c>
      <c r="B155" s="28"/>
      <c r="C155" s="28"/>
      <c r="D155" s="30"/>
      <c r="E155" s="30"/>
      <c r="F155" s="30"/>
      <c r="G155" s="30"/>
      <c r="H155" s="30"/>
      <c r="I155" s="30"/>
    </row>
    <row r="156" spans="1:32" s="13" customFormat="1">
      <c r="A156" s="15" t="s">
        <v>3</v>
      </c>
      <c r="B156" s="23">
        <v>2012.91</v>
      </c>
      <c r="C156" s="23">
        <v>17</v>
      </c>
      <c r="D156" s="19">
        <v>2.9609278846319111E-2</v>
      </c>
      <c r="E156" s="19">
        <v>8.3115442316332455E-4</v>
      </c>
      <c r="F156" s="19">
        <v>9.5699847135593847E-4</v>
      </c>
      <c r="G156" s="19">
        <v>1.367529138327179E-5</v>
      </c>
      <c r="H156" s="19">
        <v>0.28166078329805977</v>
      </c>
      <c r="I156" s="19">
        <v>2.2823758433847679E-5</v>
      </c>
      <c r="J156" s="8">
        <f t="shared" ref="J156:J170" si="34">H156-F156*(EXP(0.00001867*B156)-1)</f>
        <v>0.28162413396354335</v>
      </c>
      <c r="K156" s="8">
        <f t="shared" ref="K156:K170" si="35">0.282785-0.0336*(EXP(0.00001867*B156)-1)</f>
        <v>0.28149825014970314</v>
      </c>
      <c r="L156" s="9">
        <f t="shared" ref="L156:L170" si="36">(H156/0.282785-1)*10000</f>
        <v>-39.755174494412458</v>
      </c>
      <c r="M156" s="7">
        <f t="shared" ref="M156:M170" si="37">(J156/K156-1)*10000</f>
        <v>4.4719217179234327</v>
      </c>
      <c r="N156" s="10">
        <f t="shared" ref="N156:N170" si="38">I156/K156*10000</f>
        <v>0.81079574816929811</v>
      </c>
      <c r="O156" s="11">
        <f t="shared" ref="O156:O170" si="39">(1/0.00001867)*LN(1+((H156-0.28325)/(F156-0.0384)))</f>
        <v>2226.4379290866559</v>
      </c>
      <c r="P156" s="53">
        <f t="shared" ref="P156:P170" si="40">LN((1+(H156-(EXP(1.867*B156/10^5)-1)*(F156-0.0093)-0.28325)/(0.0093-0.0384)))/1.867*10^5</f>
        <v>2287.4999340964655</v>
      </c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</row>
    <row r="157" spans="1:32" s="13" customFormat="1">
      <c r="A157" s="15" t="s">
        <v>4</v>
      </c>
      <c r="B157" s="24">
        <v>2769.53</v>
      </c>
      <c r="C157" s="23">
        <v>17</v>
      </c>
      <c r="D157" s="19">
        <v>3.5831566336261667E-2</v>
      </c>
      <c r="E157" s="19">
        <v>1.414228192957127E-4</v>
      </c>
      <c r="F157" s="19">
        <v>1.1017200736693389E-3</v>
      </c>
      <c r="G157" s="19">
        <v>1.235796627579057E-5</v>
      </c>
      <c r="H157" s="19">
        <v>0.28110957419417265</v>
      </c>
      <c r="I157" s="19">
        <v>1.840732793576346E-5</v>
      </c>
      <c r="J157" s="8">
        <f t="shared" si="34"/>
        <v>0.28105110890613316</v>
      </c>
      <c r="K157" s="8">
        <f t="shared" si="35"/>
        <v>0.28100193937954354</v>
      </c>
      <c r="L157" s="9">
        <f t="shared" si="36"/>
        <v>-59.247336521646154</v>
      </c>
      <c r="M157" s="7">
        <f t="shared" si="37"/>
        <v>1.7497931401533329</v>
      </c>
      <c r="N157" s="10">
        <f t="shared" si="38"/>
        <v>0.65506053005922704</v>
      </c>
      <c r="O157" s="11">
        <f t="shared" si="39"/>
        <v>2988.7789000184821</v>
      </c>
      <c r="P157" s="53">
        <f t="shared" si="40"/>
        <v>3050.3857251545219</v>
      </c>
    </row>
    <row r="158" spans="1:32" s="13" customFormat="1">
      <c r="A158" s="15" t="s">
        <v>5</v>
      </c>
      <c r="B158" s="23">
        <v>1993</v>
      </c>
      <c r="C158" s="23">
        <v>16.73</v>
      </c>
      <c r="D158" s="19">
        <v>1.412610218419596E-2</v>
      </c>
      <c r="E158" s="19">
        <v>6.8123355066601013E-4</v>
      </c>
      <c r="F158" s="19">
        <v>5.1331574542396949E-4</v>
      </c>
      <c r="G158" s="19">
        <v>1.6742562553900171E-5</v>
      </c>
      <c r="H158" s="19">
        <v>0.281690430996202</v>
      </c>
      <c r="I158" s="19">
        <v>2.334759822262298E-5</v>
      </c>
      <c r="J158" s="8">
        <f t="shared" si="34"/>
        <v>0.28167097107150746</v>
      </c>
      <c r="K158" s="8">
        <f t="shared" si="35"/>
        <v>0.28151121583194244</v>
      </c>
      <c r="L158" s="9">
        <f t="shared" si="36"/>
        <v>-38.706756150361784</v>
      </c>
      <c r="M158" s="7">
        <f t="shared" si="37"/>
        <v>5.674915619007237</v>
      </c>
      <c r="N158" s="10">
        <f t="shared" si="38"/>
        <v>0.8293665370889205</v>
      </c>
      <c r="O158" s="11">
        <f t="shared" si="39"/>
        <v>2160.651147152169</v>
      </c>
      <c r="P158" s="53">
        <f t="shared" si="40"/>
        <v>2211.1700872425213</v>
      </c>
    </row>
    <row r="159" spans="1:32" s="13" customFormat="1">
      <c r="A159" s="15" t="s">
        <v>6</v>
      </c>
      <c r="B159" s="23">
        <v>2007.1</v>
      </c>
      <c r="C159" s="23">
        <v>17</v>
      </c>
      <c r="D159" s="19">
        <v>3.0551578910775978E-2</v>
      </c>
      <c r="E159" s="19">
        <v>1.9100267122932669E-3</v>
      </c>
      <c r="F159" s="19">
        <v>9.5762849760068058E-4</v>
      </c>
      <c r="G159" s="19">
        <v>4.3903257702153938E-5</v>
      </c>
      <c r="H159" s="19">
        <v>0.28167791365002665</v>
      </c>
      <c r="I159" s="19">
        <v>2.33612346687813E-5</v>
      </c>
      <c r="J159" s="8">
        <f t="shared" si="34"/>
        <v>0.2816413480367142</v>
      </c>
      <c r="K159" s="8">
        <f t="shared" si="35"/>
        <v>0.28150203420441666</v>
      </c>
      <c r="L159" s="9">
        <f t="shared" si="36"/>
        <v>-39.149401487821308</v>
      </c>
      <c r="M159" s="7">
        <f t="shared" si="37"/>
        <v>4.9489458465634684</v>
      </c>
      <c r="N159" s="10">
        <f t="shared" si="38"/>
        <v>0.82987800549310464</v>
      </c>
      <c r="O159" s="11">
        <f t="shared" si="39"/>
        <v>2202.9620022433483</v>
      </c>
      <c r="P159" s="53">
        <f t="shared" si="40"/>
        <v>2258.9797693167666</v>
      </c>
    </row>
    <row r="160" spans="1:32" s="22" customFormat="1">
      <c r="A160" s="15" t="s">
        <v>7</v>
      </c>
      <c r="B160" s="23">
        <v>2028.8</v>
      </c>
      <c r="C160" s="23">
        <v>21.52</v>
      </c>
      <c r="D160" s="19">
        <v>2.24502350026183E-2</v>
      </c>
      <c r="E160" s="19">
        <v>4.6321635042879998E-4</v>
      </c>
      <c r="F160" s="19">
        <v>7.7308528358403512E-4</v>
      </c>
      <c r="G160" s="19">
        <v>1.814395200697474E-5</v>
      </c>
      <c r="H160" s="19">
        <v>0.28155015526424959</v>
      </c>
      <c r="I160" s="19">
        <v>3.0044687051924361E-5</v>
      </c>
      <c r="J160" s="8">
        <f t="shared" si="34"/>
        <v>0.28152031092560614</v>
      </c>
      <c r="K160" s="8">
        <f t="shared" si="35"/>
        <v>0.28148789889134723</v>
      </c>
      <c r="L160" s="9">
        <f t="shared" si="36"/>
        <v>-43.667264379313451</v>
      </c>
      <c r="M160" s="7">
        <f t="shared" si="37"/>
        <v>1.1514539128176793</v>
      </c>
      <c r="N160" s="10">
        <f t="shared" si="38"/>
        <v>1.0673527057559744</v>
      </c>
      <c r="O160" s="11">
        <f t="shared" si="39"/>
        <v>2366.661918063473</v>
      </c>
      <c r="P160" s="53">
        <f t="shared" si="40"/>
        <v>2465.2602032866498</v>
      </c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</row>
    <row r="161" spans="1:32" s="13" customFormat="1">
      <c r="A161" s="15" t="s">
        <v>8</v>
      </c>
      <c r="B161" s="24">
        <v>2918.58</v>
      </c>
      <c r="C161" s="23">
        <v>19.079999999999998</v>
      </c>
      <c r="D161" s="19">
        <v>5.0788490535764098E-2</v>
      </c>
      <c r="E161" s="19">
        <v>7.763841168577486E-4</v>
      </c>
      <c r="F161" s="19">
        <v>1.5145183085041531E-3</v>
      </c>
      <c r="G161" s="19">
        <v>6.8759396611676264E-6</v>
      </c>
      <c r="H161" s="19">
        <v>0.2808307930721276</v>
      </c>
      <c r="I161" s="19">
        <v>2.3636889520667752E-5</v>
      </c>
      <c r="J161" s="8">
        <f t="shared" si="34"/>
        <v>0.28074597732268253</v>
      </c>
      <c r="K161" s="8">
        <f t="shared" si="35"/>
        <v>0.28090333956357405</v>
      </c>
      <c r="L161" s="9">
        <f t="shared" si="36"/>
        <v>-69.105749168888451</v>
      </c>
      <c r="M161" s="7">
        <f t="shared" si="37"/>
        <v>-5.6020067663131723</v>
      </c>
      <c r="N161" s="10">
        <f t="shared" si="38"/>
        <v>0.84145989710877922</v>
      </c>
      <c r="O161" s="11">
        <f t="shared" si="39"/>
        <v>3402.5598029585231</v>
      </c>
      <c r="P161" s="53">
        <f t="shared" si="40"/>
        <v>3531.3067770027624</v>
      </c>
    </row>
    <row r="162" spans="1:32" s="13" customFormat="1">
      <c r="A162" s="15" t="s">
        <v>9</v>
      </c>
      <c r="B162" s="23">
        <v>2032.62</v>
      </c>
      <c r="C162" s="23">
        <v>19.239999999999998</v>
      </c>
      <c r="D162" s="19">
        <v>3.2117909532353953E-2</v>
      </c>
      <c r="E162" s="19">
        <v>8.9338135933104024E-4</v>
      </c>
      <c r="F162" s="19">
        <v>9.8295125123357315E-4</v>
      </c>
      <c r="G162" s="19">
        <v>1.915770240949511E-5</v>
      </c>
      <c r="H162" s="19">
        <v>0.28163051848144827</v>
      </c>
      <c r="I162" s="19">
        <v>2.4129411561743909E-5</v>
      </c>
      <c r="J162" s="8">
        <f t="shared" si="34"/>
        <v>0.28159249962270821</v>
      </c>
      <c r="K162" s="8">
        <f t="shared" si="35"/>
        <v>0.281485409962281</v>
      </c>
      <c r="L162" s="9">
        <f t="shared" si="36"/>
        <v>-40.825415724021767</v>
      </c>
      <c r="M162" s="7">
        <f t="shared" si="37"/>
        <v>3.8044479975551937</v>
      </c>
      <c r="N162" s="10">
        <f t="shared" si="38"/>
        <v>0.8572171312529927</v>
      </c>
      <c r="O162" s="11">
        <f t="shared" si="39"/>
        <v>2269.4928653070638</v>
      </c>
      <c r="P162" s="53">
        <f t="shared" si="40"/>
        <v>2337.0012773805406</v>
      </c>
    </row>
    <row r="163" spans="1:32" s="13" customFormat="1">
      <c r="A163" s="15" t="s">
        <v>13</v>
      </c>
      <c r="B163" s="24">
        <v>2758.26</v>
      </c>
      <c r="C163" s="23">
        <v>17.72</v>
      </c>
      <c r="D163" s="19">
        <v>2.8004966498468589E-2</v>
      </c>
      <c r="E163" s="19">
        <v>3.0218508615711509E-4</v>
      </c>
      <c r="F163" s="19">
        <v>8.3406503716752615E-4</v>
      </c>
      <c r="G163" s="19">
        <v>1.102606942183597E-5</v>
      </c>
      <c r="H163" s="19">
        <v>0.28109045118009157</v>
      </c>
      <c r="I163" s="19">
        <v>2.5640413759148151E-5</v>
      </c>
      <c r="J163" s="8">
        <f t="shared" si="34"/>
        <v>0.28104637440696567</v>
      </c>
      <c r="K163" s="8">
        <f t="shared" si="35"/>
        <v>0.28100938357797572</v>
      </c>
      <c r="L163" s="9">
        <f t="shared" si="36"/>
        <v>-59.923575151030747</v>
      </c>
      <c r="M163" s="7">
        <f t="shared" si="37"/>
        <v>1.316355650440304</v>
      </c>
      <c r="N163" s="10">
        <f t="shared" si="38"/>
        <v>0.91243977096705509</v>
      </c>
      <c r="O163" s="11">
        <f t="shared" si="39"/>
        <v>2993.8530225286622</v>
      </c>
      <c r="P163" s="53">
        <f t="shared" si="40"/>
        <v>3062.1989234682574</v>
      </c>
    </row>
    <row r="164" spans="1:32" s="13" customFormat="1">
      <c r="A164" s="15" t="s">
        <v>10</v>
      </c>
      <c r="B164" s="24">
        <v>2070.98</v>
      </c>
      <c r="C164" s="23">
        <v>19.12</v>
      </c>
      <c r="D164" s="19">
        <v>1.5283357980354651E-2</v>
      </c>
      <c r="E164" s="19">
        <v>1.0303088444614859E-3</v>
      </c>
      <c r="F164" s="19">
        <v>5.8764267255280932E-4</v>
      </c>
      <c r="G164" s="19">
        <v>2.738293034440336E-5</v>
      </c>
      <c r="H164" s="19">
        <v>0.28162116882727922</v>
      </c>
      <c r="I164" s="19">
        <v>1.956691305717265E-5</v>
      </c>
      <c r="J164" s="8">
        <f t="shared" si="34"/>
        <v>0.28159800252913608</v>
      </c>
      <c r="K164" s="8">
        <f t="shared" si="35"/>
        <v>0.2814604065796007</v>
      </c>
      <c r="L164" s="9">
        <f t="shared" si="36"/>
        <v>-41.156043379980687</v>
      </c>
      <c r="M164" s="7">
        <f t="shared" si="37"/>
        <v>4.8886431739192382</v>
      </c>
      <c r="N164" s="10">
        <f t="shared" si="38"/>
        <v>0.69519238229476765</v>
      </c>
      <c r="O164" s="11">
        <f t="shared" si="39"/>
        <v>2258.9555993829899</v>
      </c>
      <c r="P164" s="53">
        <f t="shared" si="40"/>
        <v>2315.1062315173408</v>
      </c>
    </row>
    <row r="165" spans="1:32" s="13" customFormat="1">
      <c r="A165" s="15" t="s">
        <v>11</v>
      </c>
      <c r="B165" s="24">
        <v>2018.08</v>
      </c>
      <c r="C165" s="23">
        <v>17.579999999999998</v>
      </c>
      <c r="D165" s="19">
        <v>3.3941870155859762E-2</v>
      </c>
      <c r="E165" s="19">
        <v>4.7529688950865841E-4</v>
      </c>
      <c r="F165" s="19">
        <v>1.1932233597426599E-3</v>
      </c>
      <c r="G165" s="19">
        <v>1.1157692442582839E-5</v>
      </c>
      <c r="H165" s="19">
        <v>0.28160179862373419</v>
      </c>
      <c r="I165" s="19">
        <v>2.4904377100016731E-5</v>
      </c>
      <c r="J165" s="8">
        <f t="shared" si="34"/>
        <v>0.28155598319992653</v>
      </c>
      <c r="K165" s="8">
        <f t="shared" si="35"/>
        <v>0.28149488258202654</v>
      </c>
      <c r="L165" s="9">
        <f t="shared" si="36"/>
        <v>-41.841023260279499</v>
      </c>
      <c r="M165" s="7">
        <f t="shared" si="37"/>
        <v>2.1705765070945127</v>
      </c>
      <c r="N165" s="10">
        <f t="shared" si="38"/>
        <v>0.88471864467233041</v>
      </c>
      <c r="O165" s="11">
        <f t="shared" si="39"/>
        <v>2321.654549607777</v>
      </c>
      <c r="P165" s="53">
        <f t="shared" si="40"/>
        <v>2405.9198469571056</v>
      </c>
    </row>
    <row r="166" spans="1:32" s="13" customFormat="1">
      <c r="A166" s="15" t="s">
        <v>12</v>
      </c>
      <c r="B166" s="24">
        <v>2033.97</v>
      </c>
      <c r="C166" s="23">
        <v>17.84</v>
      </c>
      <c r="D166" s="19">
        <v>4.0680065118403871E-2</v>
      </c>
      <c r="E166" s="19">
        <v>1.1164928215033031E-3</v>
      </c>
      <c r="F166" s="19">
        <v>1.5032584863058571E-3</v>
      </c>
      <c r="G166" s="19">
        <v>1.9259876332124312E-5</v>
      </c>
      <c r="H166" s="19">
        <v>0.28165847429284191</v>
      </c>
      <c r="I166" s="19">
        <v>2.5558314240011289E-5</v>
      </c>
      <c r="J166" s="8">
        <f t="shared" si="34"/>
        <v>0.28160029149296362</v>
      </c>
      <c r="K166" s="8">
        <f t="shared" si="35"/>
        <v>0.28148453032447851</v>
      </c>
      <c r="L166" s="9">
        <f t="shared" si="36"/>
        <v>-39.836826817479796</v>
      </c>
      <c r="M166" s="7">
        <f t="shared" si="37"/>
        <v>4.1125232833105763</v>
      </c>
      <c r="N166" s="10">
        <f t="shared" si="38"/>
        <v>0.9079829079967271</v>
      </c>
      <c r="O166" s="11">
        <f t="shared" si="39"/>
        <v>2261.928551317952</v>
      </c>
      <c r="P166" s="53">
        <f t="shared" si="40"/>
        <v>2322.840882013566</v>
      </c>
    </row>
    <row r="167" spans="1:32" s="13" customFormat="1">
      <c r="A167" s="15" t="s">
        <v>14</v>
      </c>
      <c r="B167" s="24">
        <v>2081.58</v>
      </c>
      <c r="C167" s="23">
        <v>18.04</v>
      </c>
      <c r="D167" s="19">
        <v>2.4491532382124578E-2</v>
      </c>
      <c r="E167" s="19">
        <v>2.7058024368092112E-4</v>
      </c>
      <c r="F167" s="19">
        <v>8.2075687750940462E-4</v>
      </c>
      <c r="G167" s="19">
        <v>6.7952669490685201E-6</v>
      </c>
      <c r="H167" s="19">
        <v>0.28156524668144062</v>
      </c>
      <c r="I167" s="19">
        <v>2.490860096152236E-5</v>
      </c>
      <c r="J167" s="8">
        <f t="shared" si="34"/>
        <v>0.28153272160695314</v>
      </c>
      <c r="K167" s="8">
        <f t="shared" si="35"/>
        <v>0.2814534942487541</v>
      </c>
      <c r="L167" s="9">
        <f t="shared" si="36"/>
        <v>-43.133593315041182</v>
      </c>
      <c r="M167" s="7">
        <f t="shared" si="37"/>
        <v>2.8149360309237537</v>
      </c>
      <c r="N167" s="10">
        <f t="shared" si="38"/>
        <v>0.8849988175846788</v>
      </c>
      <c r="O167" s="11">
        <f t="shared" si="39"/>
        <v>2349.0157760276043</v>
      </c>
      <c r="P167" s="53">
        <f t="shared" si="40"/>
        <v>2426.6914242920179</v>
      </c>
    </row>
    <row r="168" spans="1:32" s="13" customFormat="1">
      <c r="A168" s="15" t="s">
        <v>15</v>
      </c>
      <c r="B168" s="24">
        <v>2074.1999999999998</v>
      </c>
      <c r="C168" s="23">
        <v>18.579999999999998</v>
      </c>
      <c r="D168" s="19">
        <v>3.4236810496137381E-2</v>
      </c>
      <c r="E168" s="19">
        <v>1.0793376095894771E-3</v>
      </c>
      <c r="F168" s="19">
        <v>1.195125347793738E-3</v>
      </c>
      <c r="G168" s="19">
        <v>2.2344451651187029E-5</v>
      </c>
      <c r="H168" s="19">
        <v>0.28167716560495748</v>
      </c>
      <c r="I168" s="19">
        <v>2.392519138593962E-5</v>
      </c>
      <c r="J168" s="8">
        <f t="shared" si="34"/>
        <v>0.28162997618519953</v>
      </c>
      <c r="K168" s="8">
        <f t="shared" si="35"/>
        <v>0.28145830694073642</v>
      </c>
      <c r="L168" s="9">
        <f t="shared" si="36"/>
        <v>-39.175854272416323</v>
      </c>
      <c r="M168" s="7">
        <f t="shared" si="37"/>
        <v>6.0992779473822978</v>
      </c>
      <c r="N168" s="10">
        <f t="shared" si="38"/>
        <v>0.85004388912839179</v>
      </c>
      <c r="O168" s="11">
        <f t="shared" si="39"/>
        <v>2217.7707933626016</v>
      </c>
      <c r="P168" s="53">
        <f t="shared" si="40"/>
        <v>2257.6894246687461</v>
      </c>
    </row>
    <row r="169" spans="1:32" s="13" customFormat="1">
      <c r="A169" s="15" t="s">
        <v>16</v>
      </c>
      <c r="B169" s="23">
        <v>2029.22</v>
      </c>
      <c r="C169" s="23">
        <v>18.600000000000001</v>
      </c>
      <c r="D169" s="19">
        <v>2.9361372092502849E-2</v>
      </c>
      <c r="E169" s="19">
        <v>5.5228377946040874E-4</v>
      </c>
      <c r="F169" s="19">
        <v>9.7681872352908448E-4</v>
      </c>
      <c r="G169" s="19">
        <v>5.1616738156655066E-6</v>
      </c>
      <c r="H169" s="19">
        <v>0.28159888226532831</v>
      </c>
      <c r="I169" s="19">
        <v>2.5962345985268589E-5</v>
      </c>
      <c r="J169" s="8">
        <f t="shared" si="34"/>
        <v>0.28156116500494005</v>
      </c>
      <c r="K169" s="8">
        <f t="shared" si="35"/>
        <v>0.28148762524814569</v>
      </c>
      <c r="L169" s="9">
        <f t="shared" si="36"/>
        <v>-41.944153143614884</v>
      </c>
      <c r="M169" s="7">
        <f t="shared" si="37"/>
        <v>2.6125396002596446</v>
      </c>
      <c r="N169" s="10">
        <f t="shared" si="38"/>
        <v>0.92232637091529179</v>
      </c>
      <c r="O169" s="11">
        <f t="shared" si="39"/>
        <v>2312.5122621733944</v>
      </c>
      <c r="P169" s="53">
        <f t="shared" si="40"/>
        <v>2393.2647022566202</v>
      </c>
    </row>
    <row r="170" spans="1:32" s="13" customFormat="1">
      <c r="A170" s="15" t="s">
        <v>17</v>
      </c>
      <c r="B170" s="23">
        <v>2019.33</v>
      </c>
      <c r="C170" s="23">
        <v>18.38</v>
      </c>
      <c r="D170" s="19">
        <v>3.8289947499867978E-2</v>
      </c>
      <c r="E170" s="19">
        <v>8.0681264460918435E-4</v>
      </c>
      <c r="F170" s="19">
        <v>1.291320882917778E-3</v>
      </c>
      <c r="G170" s="19">
        <v>1.5105513820892919E-5</v>
      </c>
      <c r="H170" s="19">
        <v>0.2817476706454341</v>
      </c>
      <c r="I170" s="19">
        <v>2.7582370043054282E-5</v>
      </c>
      <c r="J170" s="8">
        <f t="shared" si="34"/>
        <v>0.28169805734093678</v>
      </c>
      <c r="K170" s="8">
        <f t="shared" si="35"/>
        <v>0.28149406832440993</v>
      </c>
      <c r="L170" s="9">
        <f t="shared" si="36"/>
        <v>-36.682615929625186</v>
      </c>
      <c r="M170" s="7">
        <f t="shared" si="37"/>
        <v>7.2466541743176904</v>
      </c>
      <c r="N170" s="10">
        <f t="shared" si="38"/>
        <v>0.97985617271575232</v>
      </c>
      <c r="O170" s="11">
        <f t="shared" si="39"/>
        <v>2125.6855199230113</v>
      </c>
      <c r="P170" s="53">
        <f t="shared" si="40"/>
        <v>2154.9188512676506</v>
      </c>
    </row>
    <row r="171" spans="1:32" s="13" customFormat="1">
      <c r="A171" s="15"/>
      <c r="B171" s="23"/>
      <c r="C171" s="23"/>
      <c r="D171" s="19"/>
      <c r="E171" s="19"/>
      <c r="F171" s="19"/>
      <c r="G171" s="19"/>
      <c r="H171" s="19"/>
      <c r="I171" s="19"/>
      <c r="J171" s="8"/>
      <c r="K171" s="8"/>
      <c r="L171" s="9"/>
      <c r="M171" s="7"/>
      <c r="N171" s="10"/>
      <c r="O171" s="11"/>
      <c r="P171" s="12"/>
    </row>
    <row r="172" spans="1:32" s="22" customFormat="1">
      <c r="A172" s="15"/>
      <c r="B172" s="23"/>
      <c r="C172" s="23"/>
      <c r="D172" s="19"/>
      <c r="E172" s="19"/>
      <c r="F172" s="19"/>
      <c r="G172" s="19"/>
      <c r="H172" s="19"/>
      <c r="I172" s="19"/>
      <c r="J172" s="8"/>
      <c r="K172" s="8"/>
      <c r="L172" s="9"/>
      <c r="M172" s="7"/>
      <c r="N172" s="10"/>
      <c r="O172" s="11"/>
      <c r="P172" s="12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</row>
    <row r="173" spans="1:32" s="13" customFormat="1">
      <c r="A173" s="15"/>
      <c r="B173" s="21"/>
      <c r="C173" s="21"/>
      <c r="D173" s="19"/>
      <c r="E173" s="19"/>
      <c r="F173" s="19"/>
      <c r="G173" s="19"/>
      <c r="H173" s="19"/>
      <c r="I173" s="19"/>
    </row>
    <row r="174" spans="1:32" s="13" customFormat="1">
      <c r="A174" s="15"/>
      <c r="B174" s="21"/>
      <c r="C174" s="21"/>
      <c r="D174" s="19"/>
      <c r="E174" s="19"/>
      <c r="F174" s="19"/>
      <c r="G174" s="19"/>
      <c r="H174" s="19"/>
      <c r="I174" s="19"/>
      <c r="J174" s="8"/>
      <c r="K174" s="8"/>
      <c r="L174" s="9"/>
      <c r="M174" s="7"/>
      <c r="N174" s="10"/>
      <c r="O174" s="11"/>
      <c r="P174" s="12"/>
    </row>
    <row r="175" spans="1:32" s="13" customFormat="1">
      <c r="A175" s="15"/>
      <c r="B175" s="21"/>
      <c r="C175" s="21"/>
      <c r="D175" s="19"/>
      <c r="E175" s="19"/>
      <c r="F175" s="19"/>
      <c r="G175" s="19"/>
      <c r="H175" s="19"/>
      <c r="I175" s="19"/>
      <c r="J175" s="8"/>
      <c r="K175" s="8"/>
      <c r="L175" s="9"/>
      <c r="M175" s="7"/>
      <c r="N175" s="10"/>
      <c r="O175" s="11"/>
      <c r="P175" s="12"/>
    </row>
    <row r="178" spans="1:16" ht="18.75">
      <c r="A178" s="33"/>
      <c r="B178" s="34"/>
      <c r="C178" s="35"/>
      <c r="D178" s="35"/>
      <c r="E178" s="35"/>
      <c r="F178" s="36"/>
      <c r="G178" s="35"/>
      <c r="H178" s="37"/>
      <c r="I178" s="35"/>
      <c r="M178" s="25"/>
      <c r="N178" s="38"/>
      <c r="O178" s="39"/>
      <c r="P178" s="39"/>
    </row>
    <row r="179" spans="1:16">
      <c r="A179" s="50"/>
      <c r="B179" s="40"/>
      <c r="C179" s="40"/>
      <c r="D179" s="40"/>
      <c r="E179" s="40"/>
      <c r="F179" s="40"/>
      <c r="G179" s="40"/>
      <c r="H179" s="40"/>
      <c r="I179" s="40"/>
      <c r="M179" s="40"/>
      <c r="N179" s="40"/>
      <c r="O179" s="40"/>
      <c r="P179" s="40"/>
    </row>
    <row r="180" spans="1:16">
      <c r="A180" s="41"/>
      <c r="B180" s="42"/>
      <c r="C180" s="42"/>
      <c r="D180" s="43"/>
      <c r="E180" s="43"/>
      <c r="F180" s="43"/>
      <c r="G180" s="43"/>
      <c r="H180" s="43"/>
      <c r="I180" s="43"/>
      <c r="J180" s="8"/>
      <c r="K180" s="8"/>
      <c r="L180" s="9"/>
      <c r="M180" s="7"/>
      <c r="N180" s="10"/>
      <c r="O180" s="11"/>
      <c r="P180" s="12"/>
    </row>
    <row r="181" spans="1:16">
      <c r="A181" s="44"/>
      <c r="B181" s="45"/>
      <c r="C181" s="45"/>
      <c r="D181" s="46"/>
      <c r="E181" s="46"/>
      <c r="F181" s="46"/>
      <c r="G181" s="46"/>
      <c r="H181" s="46"/>
      <c r="I181" s="46"/>
      <c r="J181" s="8"/>
      <c r="K181" s="8"/>
      <c r="L181" s="9"/>
      <c r="M181" s="7"/>
      <c r="N181" s="10"/>
      <c r="O181" s="11"/>
      <c r="P181" s="12"/>
    </row>
    <row r="182" spans="1:16">
      <c r="A182" s="41"/>
      <c r="B182" s="42"/>
      <c r="C182" s="42"/>
      <c r="D182" s="43"/>
      <c r="E182" s="43"/>
      <c r="F182" s="43"/>
      <c r="G182" s="43"/>
      <c r="H182" s="43"/>
      <c r="I182" s="43"/>
      <c r="J182" s="8"/>
      <c r="K182" s="8"/>
      <c r="L182" s="9"/>
      <c r="M182" s="7"/>
      <c r="N182" s="10"/>
      <c r="O182" s="11"/>
      <c r="P182" s="12"/>
    </row>
    <row r="183" spans="1:16">
      <c r="A183" s="41"/>
      <c r="B183" s="42"/>
      <c r="C183" s="42"/>
      <c r="D183" s="43"/>
      <c r="E183" s="43"/>
      <c r="F183" s="43"/>
      <c r="G183" s="43"/>
      <c r="H183" s="43"/>
      <c r="I183" s="43"/>
      <c r="J183" s="8"/>
      <c r="K183" s="8"/>
      <c r="L183" s="9"/>
      <c r="M183" s="7"/>
      <c r="N183" s="10"/>
      <c r="O183" s="11"/>
      <c r="P183" s="12"/>
    </row>
    <row r="184" spans="1:16">
      <c r="A184" s="41"/>
      <c r="B184" s="42"/>
      <c r="C184" s="42"/>
      <c r="D184" s="43"/>
      <c r="E184" s="43"/>
      <c r="F184" s="43"/>
      <c r="G184" s="43"/>
      <c r="H184" s="43"/>
      <c r="I184" s="43"/>
      <c r="J184" s="8"/>
      <c r="K184" s="8"/>
      <c r="L184" s="9"/>
      <c r="M184" s="7"/>
      <c r="N184" s="10"/>
      <c r="O184" s="11"/>
      <c r="P184" s="12"/>
    </row>
    <row r="185" spans="1:16">
      <c r="A185" s="41"/>
      <c r="B185" s="42"/>
      <c r="C185" s="42"/>
      <c r="D185" s="43"/>
      <c r="E185" s="43"/>
      <c r="F185" s="43"/>
      <c r="G185" s="43"/>
      <c r="H185" s="43"/>
      <c r="I185" s="43"/>
      <c r="J185" s="8"/>
      <c r="K185" s="8"/>
      <c r="L185" s="9"/>
      <c r="M185" s="7"/>
      <c r="N185" s="10"/>
      <c r="O185" s="11"/>
      <c r="P185" s="12"/>
    </row>
    <row r="186" spans="1:16">
      <c r="A186" s="41"/>
      <c r="B186" s="42"/>
      <c r="C186" s="42"/>
      <c r="D186" s="43"/>
      <c r="E186" s="43"/>
      <c r="F186" s="43"/>
      <c r="G186" s="43"/>
      <c r="H186" s="43"/>
      <c r="I186" s="43"/>
      <c r="J186" s="8"/>
      <c r="K186" s="8"/>
      <c r="L186" s="9"/>
      <c r="M186" s="7"/>
      <c r="N186" s="10"/>
      <c r="O186" s="11"/>
      <c r="P186" s="12"/>
    </row>
    <row r="187" spans="1:16">
      <c r="A187" s="44"/>
      <c r="B187" s="42"/>
      <c r="C187" s="42"/>
      <c r="D187" s="46"/>
      <c r="E187" s="46"/>
      <c r="F187" s="46"/>
      <c r="G187" s="46"/>
      <c r="H187" s="46"/>
      <c r="I187" s="46"/>
      <c r="J187" s="8"/>
      <c r="K187" s="8"/>
      <c r="L187" s="9"/>
      <c r="M187" s="7"/>
      <c r="N187" s="10"/>
      <c r="O187" s="11"/>
      <c r="P187" s="12"/>
    </row>
    <row r="188" spans="1:16">
      <c r="A188" s="44"/>
      <c r="B188" s="45"/>
      <c r="C188" s="45"/>
      <c r="D188" s="46"/>
      <c r="E188" s="46"/>
      <c r="F188" s="46"/>
      <c r="G188" s="46"/>
      <c r="H188" s="46"/>
      <c r="I188" s="46"/>
      <c r="J188" s="8"/>
      <c r="K188" s="8"/>
      <c r="L188" s="9"/>
      <c r="M188" s="7"/>
      <c r="N188" s="10"/>
      <c r="O188" s="11"/>
      <c r="P188" s="12"/>
    </row>
    <row r="189" spans="1:16">
      <c r="A189" s="44"/>
      <c r="B189" s="42"/>
      <c r="C189" s="42"/>
      <c r="D189" s="46"/>
      <c r="E189" s="46"/>
      <c r="F189" s="46"/>
      <c r="G189" s="46"/>
      <c r="H189" s="46"/>
      <c r="I189" s="46"/>
      <c r="J189" s="8"/>
      <c r="K189" s="8"/>
      <c r="L189" s="9"/>
      <c r="M189" s="7"/>
      <c r="N189" s="10"/>
      <c r="O189" s="11"/>
      <c r="P189" s="12"/>
    </row>
    <row r="190" spans="1:16">
      <c r="A190" s="44"/>
      <c r="B190" s="45"/>
      <c r="C190" s="45"/>
      <c r="D190" s="46"/>
      <c r="E190" s="46"/>
      <c r="F190" s="46"/>
      <c r="G190" s="46"/>
      <c r="H190" s="46"/>
      <c r="I190" s="46"/>
      <c r="J190" s="8"/>
      <c r="K190" s="8"/>
      <c r="L190" s="9"/>
      <c r="M190" s="7"/>
      <c r="N190" s="10"/>
      <c r="O190" s="11"/>
      <c r="P190" s="12"/>
    </row>
    <row r="191" spans="1:16">
      <c r="A191" s="44"/>
      <c r="B191" s="45"/>
      <c r="C191" s="45"/>
      <c r="D191" s="46"/>
      <c r="E191" s="46"/>
      <c r="F191" s="46"/>
      <c r="G191" s="46"/>
      <c r="H191" s="46"/>
      <c r="I191" s="46"/>
      <c r="J191" s="8"/>
      <c r="K191" s="8"/>
      <c r="L191" s="9"/>
      <c r="M191" s="7"/>
      <c r="N191" s="10"/>
      <c r="O191" s="11"/>
      <c r="P191" s="12"/>
    </row>
    <row r="192" spans="1:16">
      <c r="A192" s="41"/>
      <c r="B192" s="42"/>
      <c r="C192" s="42"/>
      <c r="D192" s="43"/>
      <c r="E192" s="43"/>
      <c r="F192" s="43"/>
      <c r="G192" s="43"/>
      <c r="H192" s="43"/>
      <c r="I192" s="43"/>
      <c r="J192" s="8"/>
      <c r="K192" s="8"/>
      <c r="L192" s="9"/>
      <c r="M192" s="7"/>
      <c r="N192" s="10"/>
      <c r="O192" s="11"/>
      <c r="P192" s="12"/>
    </row>
    <row r="193" spans="1:16">
      <c r="A193" s="44"/>
      <c r="B193" s="42"/>
      <c r="C193" s="42"/>
      <c r="D193" s="46"/>
      <c r="E193" s="46"/>
      <c r="F193" s="46"/>
      <c r="G193" s="46"/>
      <c r="H193" s="46"/>
      <c r="I193" s="46"/>
      <c r="J193" s="8"/>
      <c r="K193" s="8"/>
      <c r="L193" s="9"/>
      <c r="M193" s="7"/>
      <c r="N193" s="10"/>
      <c r="O193" s="11"/>
      <c r="P193" s="12"/>
    </row>
    <row r="194" spans="1:16">
      <c r="A194" s="41"/>
      <c r="B194" s="42"/>
      <c r="C194" s="42"/>
      <c r="D194" s="43"/>
      <c r="E194" s="43"/>
      <c r="F194" s="43"/>
      <c r="G194" s="43"/>
      <c r="H194" s="43"/>
      <c r="I194" s="43"/>
      <c r="J194" s="8"/>
      <c r="K194" s="8"/>
      <c r="L194" s="9"/>
      <c r="M194" s="7"/>
      <c r="N194" s="10"/>
      <c r="O194" s="11"/>
      <c r="P194" s="12"/>
    </row>
    <row r="195" spans="1:16">
      <c r="A195" s="44"/>
      <c r="B195" s="45"/>
      <c r="C195" s="45"/>
      <c r="D195" s="46"/>
      <c r="E195" s="46"/>
      <c r="F195" s="46"/>
      <c r="G195" s="46"/>
      <c r="H195" s="46"/>
      <c r="I195" s="46"/>
      <c r="J195" s="8"/>
      <c r="K195" s="8"/>
      <c r="L195" s="9"/>
      <c r="M195" s="7"/>
      <c r="N195" s="10"/>
      <c r="O195" s="11"/>
      <c r="P195" s="12"/>
    </row>
    <row r="196" spans="1:16">
      <c r="A196" s="44"/>
      <c r="B196" s="42"/>
      <c r="C196" s="42"/>
      <c r="D196" s="46"/>
      <c r="E196" s="46"/>
      <c r="F196" s="46"/>
      <c r="G196" s="46"/>
      <c r="H196" s="46"/>
      <c r="I196" s="46"/>
      <c r="J196" s="8"/>
      <c r="K196" s="8"/>
      <c r="L196" s="9"/>
      <c r="M196" s="7"/>
      <c r="N196" s="10"/>
      <c r="O196" s="11"/>
      <c r="P196" s="12"/>
    </row>
    <row r="197" spans="1:16">
      <c r="A197" s="44"/>
      <c r="B197" s="42"/>
      <c r="C197" s="42"/>
      <c r="D197" s="46"/>
      <c r="E197" s="46"/>
      <c r="F197" s="46"/>
      <c r="G197" s="46"/>
      <c r="H197" s="46"/>
      <c r="I197" s="46"/>
      <c r="J197" s="8"/>
      <c r="K197" s="8"/>
      <c r="L197" s="9"/>
      <c r="M197" s="7"/>
      <c r="N197" s="10"/>
      <c r="O197" s="11"/>
      <c r="P197" s="12"/>
    </row>
    <row r="198" spans="1:16">
      <c r="A198" s="44"/>
      <c r="B198" s="45"/>
      <c r="C198" s="45"/>
      <c r="D198" s="46"/>
      <c r="E198" s="46"/>
      <c r="F198" s="46"/>
      <c r="G198" s="46"/>
      <c r="H198" s="46"/>
      <c r="I198" s="46"/>
      <c r="J198" s="8"/>
      <c r="K198" s="8"/>
      <c r="L198" s="9"/>
      <c r="M198" s="7"/>
      <c r="N198" s="10"/>
      <c r="O198" s="11"/>
      <c r="P198" s="12"/>
    </row>
    <row r="199" spans="1:16">
      <c r="A199" s="44"/>
      <c r="B199" s="45"/>
      <c r="C199" s="45"/>
      <c r="D199" s="46"/>
      <c r="E199" s="46"/>
      <c r="F199" s="46"/>
      <c r="G199" s="46"/>
      <c r="H199" s="46"/>
      <c r="I199" s="46"/>
      <c r="J199" s="8"/>
      <c r="K199" s="8"/>
      <c r="L199" s="9"/>
      <c r="M199" s="7"/>
      <c r="N199" s="10"/>
      <c r="O199" s="11"/>
      <c r="P199" s="12"/>
    </row>
    <row r="200" spans="1:16">
      <c r="A200" s="47"/>
      <c r="B200" s="42"/>
      <c r="C200" s="42"/>
      <c r="D200" s="48"/>
      <c r="E200" s="48"/>
      <c r="F200" s="48"/>
      <c r="G200" s="48"/>
      <c r="H200" s="48"/>
      <c r="I200" s="48"/>
      <c r="J200" s="8"/>
      <c r="K200" s="8"/>
      <c r="L200" s="9"/>
      <c r="M200" s="7"/>
      <c r="N200" s="10"/>
      <c r="O200" s="11"/>
      <c r="P200" s="12"/>
    </row>
    <row r="201" spans="1:16">
      <c r="A201" s="47"/>
      <c r="B201" s="42"/>
      <c r="C201" s="42"/>
      <c r="D201" s="48"/>
      <c r="E201" s="48"/>
      <c r="F201" s="48"/>
      <c r="G201" s="48"/>
      <c r="H201" s="48"/>
      <c r="I201" s="48"/>
      <c r="J201" s="8"/>
      <c r="K201" s="8"/>
      <c r="L201" s="9"/>
      <c r="M201" s="7"/>
      <c r="N201" s="10"/>
      <c r="O201" s="11"/>
      <c r="P201" s="12"/>
    </row>
    <row r="202" spans="1:16">
      <c r="A202" s="44"/>
      <c r="B202" s="45"/>
      <c r="C202" s="45"/>
      <c r="D202" s="46"/>
      <c r="E202" s="46"/>
      <c r="F202" s="46"/>
      <c r="G202" s="46"/>
      <c r="H202" s="46"/>
      <c r="I202" s="46"/>
      <c r="J202" s="8"/>
      <c r="K202" s="8"/>
      <c r="L202" s="9"/>
      <c r="M202" s="7"/>
      <c r="N202" s="10"/>
      <c r="O202" s="11"/>
      <c r="P202" s="12"/>
    </row>
    <row r="203" spans="1:16">
      <c r="A203" s="41"/>
      <c r="B203" s="42"/>
      <c r="C203" s="42"/>
      <c r="D203" s="43"/>
      <c r="E203" s="43"/>
      <c r="F203" s="43"/>
      <c r="G203" s="43"/>
      <c r="H203" s="43"/>
      <c r="I203" s="43"/>
      <c r="J203" s="8"/>
      <c r="K203" s="8"/>
      <c r="L203" s="9"/>
      <c r="M203" s="7"/>
      <c r="N203" s="10"/>
      <c r="O203" s="11"/>
      <c r="P203" s="12"/>
    </row>
    <row r="204" spans="1:16">
      <c r="A204" s="44"/>
      <c r="B204" s="42"/>
      <c r="C204" s="42"/>
      <c r="D204" s="46"/>
      <c r="E204" s="46"/>
      <c r="F204" s="46"/>
      <c r="G204" s="46"/>
      <c r="H204" s="46"/>
      <c r="I204" s="46"/>
      <c r="J204" s="8"/>
      <c r="K204" s="8"/>
      <c r="L204" s="9"/>
      <c r="M204" s="7"/>
      <c r="N204" s="10"/>
      <c r="O204" s="11"/>
      <c r="P204" s="12"/>
    </row>
    <row r="205" spans="1:16">
      <c r="A205" s="41"/>
      <c r="B205" s="42"/>
      <c r="C205" s="42"/>
      <c r="D205" s="43"/>
      <c r="E205" s="43"/>
      <c r="F205" s="43"/>
      <c r="G205" s="43"/>
      <c r="H205" s="43"/>
      <c r="I205" s="43"/>
      <c r="J205" s="8"/>
      <c r="K205" s="8"/>
      <c r="L205" s="9"/>
      <c r="M205" s="7"/>
      <c r="N205" s="10"/>
      <c r="O205" s="11"/>
      <c r="P205" s="12"/>
    </row>
    <row r="206" spans="1:16">
      <c r="A206" s="41"/>
      <c r="B206" s="42"/>
      <c r="C206" s="42"/>
      <c r="D206" s="43"/>
      <c r="E206" s="43"/>
      <c r="F206" s="43"/>
      <c r="G206" s="43"/>
      <c r="H206" s="43"/>
      <c r="I206" s="43"/>
      <c r="J206" s="8"/>
      <c r="K206" s="8"/>
      <c r="L206" s="9"/>
      <c r="M206" s="7"/>
      <c r="N206" s="10"/>
      <c r="O206" s="11"/>
      <c r="P206" s="12"/>
    </row>
    <row r="207" spans="1:16">
      <c r="A207" s="44"/>
      <c r="B207" s="42"/>
      <c r="C207" s="42"/>
      <c r="D207" s="46"/>
      <c r="E207" s="46"/>
      <c r="F207" s="46"/>
      <c r="G207" s="46"/>
      <c r="H207" s="46"/>
      <c r="I207" s="46"/>
      <c r="J207" s="8"/>
      <c r="K207" s="8"/>
      <c r="L207" s="9"/>
      <c r="M207" s="7"/>
      <c r="N207" s="10"/>
      <c r="O207" s="11"/>
      <c r="P207" s="12"/>
    </row>
    <row r="208" spans="1:16">
      <c r="A208" s="41"/>
      <c r="B208" s="42"/>
      <c r="C208" s="42"/>
      <c r="D208" s="43"/>
      <c r="E208" s="43"/>
      <c r="F208" s="43"/>
      <c r="G208" s="43"/>
      <c r="H208" s="43"/>
      <c r="I208" s="43"/>
      <c r="J208" s="8"/>
      <c r="K208" s="8"/>
      <c r="L208" s="9"/>
      <c r="M208" s="7"/>
      <c r="N208" s="10"/>
      <c r="O208" s="11"/>
      <c r="P208" s="12"/>
    </row>
    <row r="209" spans="1:16">
      <c r="A209" s="44"/>
      <c r="B209" s="42"/>
      <c r="C209" s="42"/>
      <c r="D209" s="46"/>
      <c r="E209" s="46"/>
      <c r="F209" s="46"/>
      <c r="G209" s="46"/>
      <c r="H209" s="46"/>
      <c r="I209" s="46"/>
      <c r="J209" s="8"/>
      <c r="K209" s="8"/>
      <c r="L209" s="9"/>
      <c r="M209" s="7"/>
      <c r="N209" s="10"/>
      <c r="O209" s="11"/>
      <c r="P209" s="12"/>
    </row>
    <row r="210" spans="1:16">
      <c r="A210" s="44"/>
      <c r="B210" s="42"/>
      <c r="C210" s="42"/>
      <c r="D210" s="46"/>
      <c r="E210" s="46"/>
      <c r="F210" s="46"/>
      <c r="G210" s="46"/>
      <c r="H210" s="46"/>
      <c r="I210" s="46"/>
      <c r="J210" s="8"/>
      <c r="K210" s="8"/>
      <c r="L210" s="9"/>
      <c r="M210" s="7"/>
      <c r="N210" s="10"/>
      <c r="O210" s="11"/>
      <c r="P210" s="12"/>
    </row>
    <row r="211" spans="1:16">
      <c r="A211" s="44"/>
      <c r="B211" s="45"/>
      <c r="C211" s="45"/>
      <c r="D211" s="46"/>
      <c r="E211" s="46"/>
      <c r="F211" s="46"/>
      <c r="G211" s="46"/>
      <c r="H211" s="46"/>
      <c r="I211" s="46"/>
      <c r="J211" s="8"/>
      <c r="K211" s="8"/>
      <c r="L211" s="9"/>
      <c r="M211" s="7"/>
      <c r="N211" s="10"/>
      <c r="O211" s="11"/>
      <c r="P211" s="12"/>
    </row>
    <row r="212" spans="1:16">
      <c r="A212" s="44"/>
      <c r="B212" s="42"/>
      <c r="C212" s="42"/>
      <c r="D212" s="46"/>
      <c r="E212" s="46"/>
      <c r="F212" s="46"/>
      <c r="G212" s="46"/>
      <c r="H212" s="46"/>
      <c r="I212" s="46"/>
      <c r="J212" s="8"/>
      <c r="K212" s="8"/>
      <c r="L212" s="9"/>
      <c r="M212" s="7"/>
      <c r="N212" s="10"/>
      <c r="O212" s="11"/>
      <c r="P212" s="12"/>
    </row>
    <row r="213" spans="1:16">
      <c r="A213" s="44"/>
      <c r="B213" s="45"/>
      <c r="C213" s="45"/>
      <c r="D213" s="46"/>
      <c r="E213" s="46"/>
      <c r="F213" s="46"/>
      <c r="G213" s="46"/>
      <c r="H213" s="46"/>
      <c r="I213" s="46"/>
      <c r="J213" s="8"/>
      <c r="K213" s="8"/>
      <c r="L213" s="9"/>
      <c r="M213" s="7"/>
      <c r="N213" s="10"/>
      <c r="O213" s="11"/>
      <c r="P213" s="12"/>
    </row>
    <row r="214" spans="1:16">
      <c r="A214" s="44"/>
      <c r="B214" s="42"/>
      <c r="C214" s="42"/>
      <c r="D214" s="46"/>
      <c r="E214" s="46"/>
      <c r="F214" s="46"/>
      <c r="G214" s="46"/>
      <c r="H214" s="46"/>
      <c r="I214" s="46"/>
      <c r="J214" s="8"/>
      <c r="K214" s="8"/>
      <c r="L214" s="9"/>
      <c r="M214" s="7"/>
      <c r="N214" s="10"/>
      <c r="O214" s="11"/>
      <c r="P214" s="12"/>
    </row>
    <row r="215" spans="1:16">
      <c r="A215" s="41"/>
      <c r="B215" s="42"/>
      <c r="C215" s="42"/>
      <c r="D215" s="43"/>
      <c r="E215" s="43"/>
      <c r="F215" s="43"/>
      <c r="G215" s="43"/>
      <c r="H215" s="43"/>
      <c r="I215" s="43"/>
      <c r="J215" s="8"/>
      <c r="K215" s="8"/>
      <c r="L215" s="9"/>
      <c r="M215" s="7"/>
      <c r="N215" s="10"/>
      <c r="O215" s="11"/>
      <c r="P215" s="12"/>
    </row>
  </sheetData>
  <sortState ref="A142:AF175">
    <sortCondition ref="A142:A175"/>
  </sortState>
  <conditionalFormatting sqref="D195:D215">
    <cfRule type="cellIs" dxfId="1" priority="2" stopIfTrue="1" operator="greaterThan">
      <formula>0.1</formula>
    </cfRule>
  </conditionalFormatting>
  <conditionalFormatting sqref="I195:I215">
    <cfRule type="cellIs" dxfId="0" priority="1" stopIfTrue="1" operator="greaterThan">
      <formula>0.00003</formula>
    </cfRule>
  </conditionalFormatting>
  <pageMargins left="0.75" right="0.75" top="1" bottom="1" header="0.51" footer="0.5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M29"/>
  <sheetViews>
    <sheetView zoomScale="120" zoomScaleNormal="120" zoomScaleSheetLayoutView="100" zoomScalePageLayoutView="12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2" sqref="B12"/>
    </sheetView>
  </sheetViews>
  <sheetFormatPr defaultColWidth="5.85546875" defaultRowHeight="15.75"/>
  <cols>
    <col min="1" max="1" width="10.42578125" style="15" bestFit="1" customWidth="1"/>
    <col min="2" max="2" width="11.42578125" style="56" bestFit="1" customWidth="1"/>
    <col min="3" max="3" width="5.42578125" style="56" bestFit="1" customWidth="1"/>
    <col min="4" max="4" width="11.28515625" style="56" bestFit="1" customWidth="1"/>
    <col min="5" max="5" width="5.42578125" style="56" bestFit="1" customWidth="1"/>
    <col min="6" max="6" width="11.85546875" style="56" bestFit="1" customWidth="1"/>
    <col min="7" max="7" width="10.140625" style="56" bestFit="1" customWidth="1"/>
    <col min="8" max="8" width="11.7109375" style="56" bestFit="1" customWidth="1"/>
    <col min="9" max="9" width="10.140625" style="56" bestFit="1" customWidth="1"/>
    <col min="10" max="10" width="11.85546875" style="56" bestFit="1" customWidth="1"/>
    <col min="11" max="11" width="10.42578125" style="56" bestFit="1" customWidth="1"/>
    <col min="12" max="16384" width="5.85546875" style="16"/>
  </cols>
  <sheetData>
    <row r="1" spans="1:13" s="29" customFormat="1" ht="18.75">
      <c r="A1" s="27" t="s">
        <v>52</v>
      </c>
      <c r="B1" s="25" t="s">
        <v>0</v>
      </c>
      <c r="C1" s="25" t="s">
        <v>1</v>
      </c>
      <c r="D1" s="25" t="s">
        <v>2</v>
      </c>
      <c r="E1" s="25" t="s">
        <v>1</v>
      </c>
      <c r="F1" s="25" t="s">
        <v>200</v>
      </c>
      <c r="G1" s="25" t="s">
        <v>1</v>
      </c>
      <c r="H1" s="25" t="s">
        <v>201</v>
      </c>
      <c r="I1" s="25" t="s">
        <v>1</v>
      </c>
      <c r="J1" s="25" t="s">
        <v>202</v>
      </c>
      <c r="K1" s="25" t="s">
        <v>1</v>
      </c>
    </row>
    <row r="2" spans="1:13" s="13" customFormat="1">
      <c r="A2" s="15"/>
      <c r="B2" s="54"/>
      <c r="C2" s="54"/>
      <c r="D2" s="54"/>
      <c r="E2" s="54"/>
      <c r="F2" s="55"/>
      <c r="G2" s="55"/>
      <c r="H2" s="55"/>
      <c r="I2" s="55"/>
      <c r="J2" s="55"/>
      <c r="K2" s="55"/>
    </row>
    <row r="3" spans="1:13" s="13" customFormat="1">
      <c r="A3" s="15" t="s">
        <v>18</v>
      </c>
      <c r="B3" s="54">
        <v>-0.78391113445047</v>
      </c>
      <c r="C3" s="54">
        <v>0.24542456537642701</v>
      </c>
      <c r="D3" s="54">
        <v>-0.95033606296135598</v>
      </c>
      <c r="E3" s="54">
        <v>8.8284481602729607E-3</v>
      </c>
      <c r="F3" s="55">
        <v>4.4909554226847297E-3</v>
      </c>
      <c r="G3" s="55">
        <v>1.60318029829334E-5</v>
      </c>
      <c r="H3" s="55">
        <v>1.04572776191199E-4</v>
      </c>
      <c r="I3" s="55">
        <v>3.6140796105338798E-7</v>
      </c>
      <c r="J3" s="55">
        <v>0.28247010286725799</v>
      </c>
      <c r="K3" s="55">
        <v>1.8797602092233899E-5</v>
      </c>
      <c r="M3" s="57"/>
    </row>
    <row r="4" spans="1:13" s="13" customFormat="1">
      <c r="A4" s="15" t="s">
        <v>19</v>
      </c>
      <c r="B4" s="54">
        <v>-0.77141426501624799</v>
      </c>
      <c r="C4" s="54">
        <v>0.41747976366540301</v>
      </c>
      <c r="D4" s="54">
        <v>-0.96274161841514905</v>
      </c>
      <c r="E4" s="54">
        <v>6.0966281069172804E-3</v>
      </c>
      <c r="F4" s="55">
        <v>3.6373272794552399E-3</v>
      </c>
      <c r="G4" s="55">
        <v>1.1464708373767E-5</v>
      </c>
      <c r="H4" s="55">
        <v>8.8091437648863798E-5</v>
      </c>
      <c r="I4" s="55">
        <v>3.3260774162827602E-7</v>
      </c>
      <c r="J4" s="55">
        <v>0.282494146922248</v>
      </c>
      <c r="K4" s="55">
        <v>1.7982827405850501E-5</v>
      </c>
    </row>
    <row r="5" spans="1:13" s="13" customFormat="1">
      <c r="A5" s="15" t="s">
        <v>20</v>
      </c>
      <c r="B5" s="54">
        <v>-1.01542218490537</v>
      </c>
      <c r="C5" s="54">
        <v>0.42858306904120602</v>
      </c>
      <c r="D5" s="54">
        <v>-0.86553505951191601</v>
      </c>
      <c r="E5" s="54">
        <v>4.0866439858718E-3</v>
      </c>
      <c r="F5" s="55">
        <v>3.0280537674275002E-3</v>
      </c>
      <c r="G5" s="55">
        <v>2.3910636151517999E-5</v>
      </c>
      <c r="H5" s="55">
        <v>7.2108350336249995E-5</v>
      </c>
      <c r="I5" s="55">
        <v>7.59361238406574E-7</v>
      </c>
      <c r="J5" s="55">
        <v>0.282471420536762</v>
      </c>
      <c r="K5" s="55">
        <v>1.7775542215189999E-5</v>
      </c>
    </row>
    <row r="6" spans="1:13" s="13" customFormat="1">
      <c r="A6" s="15" t="s">
        <v>21</v>
      </c>
      <c r="B6" s="54">
        <v>-0.74382621293580697</v>
      </c>
      <c r="C6" s="54">
        <v>0.28933866035293199</v>
      </c>
      <c r="D6" s="54">
        <v>-0.96752088040483697</v>
      </c>
      <c r="E6" s="54">
        <v>5.7589697791356398E-3</v>
      </c>
      <c r="F6" s="55">
        <v>5.51339047211373E-3</v>
      </c>
      <c r="G6" s="55">
        <v>6.0626120644834297E-5</v>
      </c>
      <c r="H6" s="55">
        <v>1.3104469473783801E-4</v>
      </c>
      <c r="I6" s="55">
        <v>1.8170350661475001E-6</v>
      </c>
      <c r="J6" s="55">
        <v>0.28247969195202999</v>
      </c>
      <c r="K6" s="55">
        <v>1.83608489031932E-5</v>
      </c>
    </row>
    <row r="7" spans="1:13" s="13" customFormat="1">
      <c r="A7" s="15" t="s">
        <v>22</v>
      </c>
      <c r="B7" s="54">
        <v>-0.90156294485033006</v>
      </c>
      <c r="C7" s="54">
        <v>0.14297675723246009</v>
      </c>
      <c r="D7" s="54">
        <v>-0.97148173618424694</v>
      </c>
      <c r="E7" s="54">
        <v>4.4126544995363752E-3</v>
      </c>
      <c r="F7" s="55">
        <v>9.4289971780770563E-3</v>
      </c>
      <c r="G7" s="55">
        <v>3.1117514864255173E-5</v>
      </c>
      <c r="H7" s="55">
        <v>2.2594294411944931E-4</v>
      </c>
      <c r="I7" s="55">
        <v>3.0249272423615918E-7</v>
      </c>
      <c r="J7" s="55">
        <v>0.28246587750193819</v>
      </c>
      <c r="K7" s="55">
        <v>1.6655754029310469E-5</v>
      </c>
    </row>
    <row r="8" spans="1:13" s="13" customFormat="1">
      <c r="A8" s="27" t="s">
        <v>53</v>
      </c>
      <c r="B8" s="54"/>
      <c r="C8" s="54"/>
      <c r="D8" s="54"/>
      <c r="E8" s="54"/>
      <c r="F8" s="55"/>
      <c r="G8" s="55"/>
      <c r="H8" s="55"/>
      <c r="I8" s="55"/>
      <c r="J8" s="51">
        <v>0.282476</v>
      </c>
      <c r="K8" s="51">
        <v>7.9999999999999996E-6</v>
      </c>
    </row>
    <row r="9" spans="1:13" s="13" customFormat="1">
      <c r="A9" s="15"/>
      <c r="B9" s="54"/>
      <c r="C9" s="54"/>
      <c r="D9" s="54"/>
      <c r="E9" s="54"/>
      <c r="F9" s="55"/>
      <c r="G9" s="55"/>
      <c r="H9" s="55"/>
      <c r="I9" s="55"/>
      <c r="J9" s="55"/>
      <c r="K9" s="55"/>
    </row>
    <row r="10" spans="1:13" s="13" customFormat="1">
      <c r="A10" s="15" t="s">
        <v>23</v>
      </c>
      <c r="B10" s="54">
        <v>-0.77824648524954798</v>
      </c>
      <c r="C10" s="54">
        <v>7.2129376171488305E-2</v>
      </c>
      <c r="D10" s="54">
        <v>-0.95340020145079896</v>
      </c>
      <c r="E10" s="54">
        <v>3.6711521839609702E-3</v>
      </c>
      <c r="F10" s="55">
        <v>2.06648008654267E-2</v>
      </c>
      <c r="G10" s="55">
        <v>1.9017198911615001E-4</v>
      </c>
      <c r="H10" s="55">
        <v>7.0855500358834797E-4</v>
      </c>
      <c r="I10" s="55">
        <v>7.3360862501009399E-6</v>
      </c>
      <c r="J10" s="55">
        <v>0.28298133248934598</v>
      </c>
      <c r="K10" s="55">
        <v>1.45449076477952E-5</v>
      </c>
    </row>
    <row r="11" spans="1:13" s="13" customFormat="1">
      <c r="A11" s="15" t="s">
        <v>24</v>
      </c>
      <c r="B11" s="54">
        <v>-0.74902781186891298</v>
      </c>
      <c r="C11" s="54">
        <v>8.4497911337514497E-2</v>
      </c>
      <c r="D11" s="54">
        <v>-0.93920433596978004</v>
      </c>
      <c r="E11" s="54">
        <v>5.71588296584182E-3</v>
      </c>
      <c r="F11" s="55">
        <v>1.6354615325788E-2</v>
      </c>
      <c r="G11" s="55">
        <v>1.24580905640646E-4</v>
      </c>
      <c r="H11" s="55">
        <v>5.6622949789286096E-4</v>
      </c>
      <c r="I11" s="55">
        <v>3.39339962498569E-6</v>
      </c>
      <c r="J11" s="55">
        <v>0.28299644041726202</v>
      </c>
      <c r="K11" s="55">
        <v>1.6074355370672799E-5</v>
      </c>
    </row>
    <row r="12" spans="1:13" s="13" customFormat="1">
      <c r="A12" s="15" t="s">
        <v>25</v>
      </c>
      <c r="B12" s="54">
        <v>-0.77557591560610495</v>
      </c>
      <c r="C12" s="54">
        <v>5.2791965011358299E-2</v>
      </c>
      <c r="D12" s="54">
        <v>-0.961456804720902</v>
      </c>
      <c r="E12" s="54">
        <v>5.5154490691590001E-3</v>
      </c>
      <c r="F12" s="55">
        <v>2.4922569570349301E-2</v>
      </c>
      <c r="G12" s="55">
        <v>2.4067989889860899E-4</v>
      </c>
      <c r="H12" s="55">
        <v>8.4627846538864397E-4</v>
      </c>
      <c r="I12" s="55">
        <v>6.5039735524518401E-6</v>
      </c>
      <c r="J12" s="55">
        <v>0.28300353268566703</v>
      </c>
      <c r="K12" s="55">
        <v>1.72396103925574E-5</v>
      </c>
    </row>
    <row r="13" spans="1:13" s="13" customFormat="1">
      <c r="A13" s="15" t="s">
        <v>26</v>
      </c>
      <c r="B13" s="54">
        <v>-0.74100320107001405</v>
      </c>
      <c r="C13" s="54">
        <v>4.3098775245292702E-2</v>
      </c>
      <c r="D13" s="54">
        <v>-0.95252411056971198</v>
      </c>
      <c r="E13" s="54">
        <v>5.1936871689393701E-3</v>
      </c>
      <c r="F13" s="55">
        <v>2.8703630619539899E-2</v>
      </c>
      <c r="G13" s="55">
        <v>3.84629186712977E-4</v>
      </c>
      <c r="H13" s="55">
        <v>1.0055336366642199E-3</v>
      </c>
      <c r="I13" s="55">
        <v>1.14423072433621E-5</v>
      </c>
      <c r="J13" s="55">
        <v>0.28300826895424303</v>
      </c>
      <c r="K13" s="55">
        <v>1.4608312056267099E-5</v>
      </c>
    </row>
    <row r="14" spans="1:13" s="13" customFormat="1">
      <c r="A14" s="15" t="s">
        <v>27</v>
      </c>
      <c r="B14" s="54">
        <v>-0.85962234649118996</v>
      </c>
      <c r="C14" s="54">
        <v>5.8717149443794803E-2</v>
      </c>
      <c r="D14" s="54">
        <v>-0.98958725185497398</v>
      </c>
      <c r="E14" s="54">
        <v>5.8132683095003098E-3</v>
      </c>
      <c r="F14" s="55">
        <v>3.0589885480526099E-2</v>
      </c>
      <c r="G14" s="55">
        <v>1.1935458070893401E-4</v>
      </c>
      <c r="H14" s="55">
        <v>1.0229301193188101E-3</v>
      </c>
      <c r="I14" s="55">
        <v>2.4696031327397702E-6</v>
      </c>
      <c r="J14" s="55">
        <v>0.28296775725630602</v>
      </c>
      <c r="K14" s="55">
        <v>1.8564848515869201E-5</v>
      </c>
    </row>
    <row r="15" spans="1:13" s="13" customFormat="1">
      <c r="A15" s="15" t="s">
        <v>28</v>
      </c>
      <c r="B15" s="54">
        <v>-0.86526140500572901</v>
      </c>
      <c r="C15" s="54">
        <v>4.3049455332892603E-2</v>
      </c>
      <c r="D15" s="54">
        <v>-1.03580727561756</v>
      </c>
      <c r="E15" s="54">
        <v>4.9799386468238303E-3</v>
      </c>
      <c r="F15" s="55">
        <v>2.1760199529891298E-2</v>
      </c>
      <c r="G15" s="55">
        <v>2.6706208316552301E-4</v>
      </c>
      <c r="H15" s="55">
        <v>6.878509196698E-4</v>
      </c>
      <c r="I15" s="55">
        <v>5.2103095794973303E-6</v>
      </c>
      <c r="J15" s="55">
        <v>0.28299348228490601</v>
      </c>
      <c r="K15" s="55">
        <v>1.22578213496513E-5</v>
      </c>
    </row>
    <row r="16" spans="1:13" s="13" customFormat="1">
      <c r="A16" s="15" t="s">
        <v>29</v>
      </c>
      <c r="B16" s="54">
        <v>-0.872066360641648</v>
      </c>
      <c r="C16" s="54">
        <v>3.4506767987601702E-2</v>
      </c>
      <c r="D16" s="54">
        <v>-1.03750339606553</v>
      </c>
      <c r="E16" s="54">
        <v>3.6033351079103998E-3</v>
      </c>
      <c r="F16" s="55">
        <v>2.3741440165154799E-2</v>
      </c>
      <c r="G16" s="55">
        <v>4.50012310142964E-4</v>
      </c>
      <c r="H16" s="55">
        <v>8.4442089371349505E-4</v>
      </c>
      <c r="I16" s="55">
        <v>3.6497940412898001E-6</v>
      </c>
      <c r="J16" s="55">
        <v>0.28298808600547698</v>
      </c>
      <c r="K16" s="55">
        <v>1.2874892625353099E-5</v>
      </c>
    </row>
    <row r="17" spans="1:13" s="13" customFormat="1">
      <c r="A17" s="15" t="s">
        <v>30</v>
      </c>
      <c r="B17" s="54">
        <v>-0.87877629002107405</v>
      </c>
      <c r="C17" s="54">
        <v>5.99939870253441E-2</v>
      </c>
      <c r="D17" s="54">
        <v>-1.06967626160329</v>
      </c>
      <c r="E17" s="54">
        <v>4.6787060326190996E-3</v>
      </c>
      <c r="F17" s="55">
        <v>2.2015266921639302E-2</v>
      </c>
      <c r="G17" s="55">
        <v>2.7160946566414399E-4</v>
      </c>
      <c r="H17" s="55">
        <v>6.8871642642976804E-4</v>
      </c>
      <c r="I17" s="55">
        <v>1.73149884679831E-6</v>
      </c>
      <c r="J17" s="55">
        <v>0.28299816340798001</v>
      </c>
      <c r="K17" s="55">
        <v>1.52403851373058E-5</v>
      </c>
    </row>
    <row r="18" spans="1:13" s="13" customFormat="1">
      <c r="A18" s="15" t="s">
        <v>31</v>
      </c>
      <c r="B18" s="54">
        <v>-0.88685568289703798</v>
      </c>
      <c r="C18" s="54">
        <v>5.5530300558810697E-2</v>
      </c>
      <c r="D18" s="54">
        <v>-1.0659272714219601</v>
      </c>
      <c r="E18" s="54">
        <v>4.7247437472340897E-3</v>
      </c>
      <c r="F18" s="55">
        <v>2.2908036161158201E-2</v>
      </c>
      <c r="G18" s="55">
        <v>3.7449888747736402E-4</v>
      </c>
      <c r="H18" s="55">
        <v>7.1963757969038204E-4</v>
      </c>
      <c r="I18" s="55">
        <v>1.5689694032075999E-6</v>
      </c>
      <c r="J18" s="55">
        <v>0.28299162529552502</v>
      </c>
      <c r="K18" s="55">
        <v>1.6609244731315101E-5</v>
      </c>
    </row>
    <row r="19" spans="1:13" s="13" customFormat="1">
      <c r="A19" s="15" t="s">
        <v>32</v>
      </c>
      <c r="B19" s="54">
        <v>-0.90653685501066705</v>
      </c>
      <c r="C19" s="54">
        <v>4.2821034455851101E-2</v>
      </c>
      <c r="D19" s="54">
        <v>-1.0760834833330599</v>
      </c>
      <c r="E19" s="54">
        <v>4.9398607394816997E-3</v>
      </c>
      <c r="F19" s="55">
        <v>2.58626921838973E-2</v>
      </c>
      <c r="G19" s="55">
        <v>4.0552328685433198E-4</v>
      </c>
      <c r="H19" s="55">
        <v>8.0685248092977099E-4</v>
      </c>
      <c r="I19" s="55">
        <v>9.1359043862158705E-7</v>
      </c>
      <c r="J19" s="55">
        <v>0.28299755938373999</v>
      </c>
      <c r="K19" s="55">
        <v>1.4352076456541701E-5</v>
      </c>
    </row>
    <row r="20" spans="1:13" s="13" customFormat="1">
      <c r="A20" s="27" t="s">
        <v>53</v>
      </c>
      <c r="B20" s="54"/>
      <c r="C20" s="54"/>
      <c r="D20" s="54"/>
      <c r="E20" s="54"/>
      <c r="F20" s="55"/>
      <c r="G20" s="55"/>
      <c r="H20" s="55"/>
      <c r="I20" s="55"/>
      <c r="J20" s="51">
        <v>0.282995</v>
      </c>
      <c r="K20" s="51">
        <v>4.8999999999999997E-6</v>
      </c>
    </row>
    <row r="21" spans="1:13" s="13" customFormat="1">
      <c r="A21" s="15"/>
      <c r="B21" s="54"/>
      <c r="C21" s="54"/>
      <c r="D21" s="54"/>
      <c r="E21" s="54"/>
      <c r="F21" s="55"/>
      <c r="G21" s="55"/>
      <c r="H21" s="55"/>
      <c r="I21" s="55"/>
      <c r="J21" s="55"/>
      <c r="K21" s="55"/>
    </row>
    <row r="22" spans="1:13" s="13" customFormat="1">
      <c r="A22" s="15" t="s">
        <v>33</v>
      </c>
      <c r="B22" s="54">
        <v>-0.84123706643232776</v>
      </c>
      <c r="C22" s="54">
        <v>3.8419592870615887E-2</v>
      </c>
      <c r="D22" s="54">
        <v>-0.98978393855601698</v>
      </c>
      <c r="E22" s="54">
        <v>4.7559578966557547E-3</v>
      </c>
      <c r="F22" s="55">
        <v>4.6864684141166478E-2</v>
      </c>
      <c r="G22" s="55">
        <v>5.44664844693723E-4</v>
      </c>
      <c r="H22" s="55">
        <v>1.6267229861945439E-3</v>
      </c>
      <c r="I22" s="55">
        <v>5.5927749337973583E-6</v>
      </c>
      <c r="J22" s="55">
        <v>0.28267980447093122</v>
      </c>
      <c r="K22" s="55">
        <v>1.7654200641692331E-5</v>
      </c>
      <c r="M22" s="57"/>
    </row>
    <row r="23" spans="1:13" s="13" customFormat="1">
      <c r="A23" s="15" t="s">
        <v>34</v>
      </c>
      <c r="B23" s="54">
        <v>-0.81704117122987707</v>
      </c>
      <c r="C23" s="54">
        <v>4.842762200186055E-2</v>
      </c>
      <c r="D23" s="54">
        <v>-0.98717651854877309</v>
      </c>
      <c r="E23" s="54">
        <v>4.2584050524967446E-3</v>
      </c>
      <c r="F23" s="55">
        <v>3.2321811774770608E-2</v>
      </c>
      <c r="G23" s="55">
        <v>4.7160505691696051E-4</v>
      </c>
      <c r="H23" s="55">
        <v>1.057689366871416E-3</v>
      </c>
      <c r="I23" s="55">
        <v>2.645058542277618E-5</v>
      </c>
      <c r="J23" s="55">
        <v>0.2826946903456542</v>
      </c>
      <c r="K23" s="55">
        <v>1.7829092566507399E-5</v>
      </c>
    </row>
    <row r="24" spans="1:13" s="13" customFormat="1">
      <c r="A24" s="15" t="s">
        <v>35</v>
      </c>
      <c r="B24" s="54">
        <v>-0.8068612580114809</v>
      </c>
      <c r="C24" s="54">
        <v>3.2921192878788759E-2</v>
      </c>
      <c r="D24" s="54">
        <v>-0.95872605901563901</v>
      </c>
      <c r="E24" s="54">
        <v>3.880279164296653E-3</v>
      </c>
      <c r="F24" s="55">
        <v>4.8713187907835659E-2</v>
      </c>
      <c r="G24" s="55">
        <v>6.587173170212947E-4</v>
      </c>
      <c r="H24" s="55">
        <v>1.6851464155872549E-3</v>
      </c>
      <c r="I24" s="55">
        <v>6.2830094181053564E-6</v>
      </c>
      <c r="J24" s="55">
        <v>0.28268053846486518</v>
      </c>
      <c r="K24" s="55">
        <v>1.6554152789483059E-5</v>
      </c>
      <c r="M24" s="57"/>
    </row>
    <row r="25" spans="1:13" s="13" customFormat="1">
      <c r="A25" s="15" t="s">
        <v>36</v>
      </c>
      <c r="B25" s="54">
        <v>-0.81526788432709874</v>
      </c>
      <c r="C25" s="54">
        <v>3.9851476544314153E-2</v>
      </c>
      <c r="D25" s="54">
        <v>-0.96380984243679446</v>
      </c>
      <c r="E25" s="54">
        <v>4.7966042061804654E-3</v>
      </c>
      <c r="F25" s="55">
        <v>4.8896152513330883E-2</v>
      </c>
      <c r="G25" s="55">
        <v>3.0897639449781991E-4</v>
      </c>
      <c r="H25" s="55">
        <v>1.7392312894893641E-3</v>
      </c>
      <c r="I25" s="55">
        <v>3.1249314955484041E-5</v>
      </c>
      <c r="J25" s="55">
        <v>0.28268956920525917</v>
      </c>
      <c r="K25" s="55">
        <v>1.871313429317657E-5</v>
      </c>
    </row>
    <row r="26" spans="1:13" s="13" customFormat="1">
      <c r="A26" s="15" t="s">
        <v>37</v>
      </c>
      <c r="B26" s="54">
        <v>-0.84043790123476692</v>
      </c>
      <c r="C26" s="54">
        <v>5.149571366492707E-2</v>
      </c>
      <c r="D26" s="54">
        <v>-0.99423137088383884</v>
      </c>
      <c r="E26" s="54">
        <v>4.5653840900739878E-3</v>
      </c>
      <c r="F26" s="55">
        <v>3.3434170194824732E-2</v>
      </c>
      <c r="G26" s="55">
        <v>6.9991094716173575E-4</v>
      </c>
      <c r="H26" s="55">
        <v>1.1114890508727489E-3</v>
      </c>
      <c r="I26" s="55">
        <v>3.4906217905119141E-5</v>
      </c>
      <c r="J26" s="55">
        <v>0.28268182599862102</v>
      </c>
      <c r="K26" s="55">
        <v>1.7173032238655542E-5</v>
      </c>
    </row>
    <row r="27" spans="1:13" s="13" customFormat="1">
      <c r="A27" s="15" t="s">
        <v>38</v>
      </c>
      <c r="B27" s="54">
        <v>-0.84435821166970282</v>
      </c>
      <c r="C27" s="54">
        <v>2.6219449605411331E-2</v>
      </c>
      <c r="D27" s="54">
        <v>-0.9813967816712289</v>
      </c>
      <c r="E27" s="54">
        <v>5.2005531485969838E-3</v>
      </c>
      <c r="F27" s="55">
        <v>8.5417489517006562E-2</v>
      </c>
      <c r="G27" s="55">
        <v>1.696335737165023E-3</v>
      </c>
      <c r="H27" s="55">
        <v>2.7989471497913542E-3</v>
      </c>
      <c r="I27" s="55">
        <v>1.826443491038574E-5</v>
      </c>
      <c r="J27" s="55">
        <v>0.28268110758032428</v>
      </c>
      <c r="K27" s="55">
        <v>2.2004777086387881E-5</v>
      </c>
    </row>
    <row r="28" spans="1:13" s="13" customFormat="1">
      <c r="A28" s="15" t="s">
        <v>39</v>
      </c>
      <c r="B28" s="54">
        <v>-0.78627471233823232</v>
      </c>
      <c r="C28" s="54">
        <v>3.683410869507351E-2</v>
      </c>
      <c r="D28" s="54">
        <v>-0.91982590659561136</v>
      </c>
      <c r="E28" s="54">
        <v>4.2866936070178434E-3</v>
      </c>
      <c r="F28" s="55">
        <v>4.9171866614737908E-2</v>
      </c>
      <c r="G28" s="55">
        <v>5.3356424835475813E-4</v>
      </c>
      <c r="H28" s="55">
        <v>1.738717357779893E-3</v>
      </c>
      <c r="I28" s="55">
        <v>4.4774645892036793E-6</v>
      </c>
      <c r="J28" s="55">
        <v>0.28268490088612952</v>
      </c>
      <c r="K28" s="55">
        <v>1.6535864402119229E-5</v>
      </c>
    </row>
    <row r="29" spans="1:13">
      <c r="A29" s="27" t="s">
        <v>53</v>
      </c>
      <c r="J29" s="30">
        <v>0.28268460000000001</v>
      </c>
      <c r="K29" s="30">
        <v>6.7000000000000002E-6</v>
      </c>
    </row>
  </sheetData>
  <pageMargins left="0.75" right="0.75" top="1" bottom="1" header="0.51" footer="0.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Data</vt:lpstr>
      <vt:lpstr>STD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Re-Os</dc:creator>
  <cp:lastModifiedBy>Kovach</cp:lastModifiedBy>
  <dcterms:created xsi:type="dcterms:W3CDTF">2017-12-19T06:46:09Z</dcterms:created>
  <dcterms:modified xsi:type="dcterms:W3CDTF">2023-11-24T17:24:28Z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6306763CB8A44F708725E7E765CAD2E1</vt:lpwstr>
  </property>
</Properties>
</file>